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3D06430A-C4F3-4FA2-9EBD-B94A7EC57246}" xr6:coauthVersionLast="47" xr6:coauthVersionMax="47" xr10:uidLastSave="{00000000-0000-0000-0000-000000000000}"/>
  <bookViews>
    <workbookView xWindow="-120" yWindow="-120" windowWidth="29040" windowHeight="15840" tabRatio="831" activeTab="3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  <sheet name="Foglio1" sheetId="10" r:id="rId5"/>
  </sheets>
  <definedNames>
    <definedName name="_xlnm.Print_Area" localSheetId="1">'Controvalore bimestre in corso'!$D$8:$P$32</definedName>
    <definedName name="_xlnm.Print_Area" localSheetId="3">'Controvalore bimestre solare'!$E$2:$M$45</definedName>
    <definedName name="_xlnm.Print_Area" localSheetId="0">'Quantità bimestre in corso'!$E$8:$Q$32</definedName>
    <definedName name="_xlnm.Print_Area" localSheetId="2">'Quantità bimestre solare'!$F$5:$N$45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9" l="1"/>
  <c r="I53" i="9"/>
  <c r="I53" i="8" l="1"/>
  <c r="I52" i="8"/>
  <c r="I51" i="8"/>
  <c r="J15" i="2" l="1"/>
  <c r="B11" i="1" l="1"/>
  <c r="B32" i="1"/>
  <c r="B31" i="1"/>
  <c r="B30" i="1"/>
  <c r="B22" i="1"/>
  <c r="B23" i="1"/>
  <c r="B24" i="1"/>
  <c r="B25" i="1"/>
  <c r="B26" i="1"/>
  <c r="B21" i="1"/>
  <c r="B12" i="1"/>
  <c r="B13" i="1"/>
  <c r="B14" i="1"/>
  <c r="B15" i="1"/>
  <c r="B16" i="1"/>
  <c r="B17" i="1"/>
  <c r="B10" i="1"/>
  <c r="B9" i="1"/>
  <c r="C32" i="9" l="1"/>
  <c r="C31" i="9"/>
  <c r="C30" i="9"/>
  <c r="C26" i="9"/>
  <c r="C25" i="9"/>
  <c r="C24" i="9"/>
  <c r="C23" i="9"/>
  <c r="C22" i="9"/>
  <c r="C21" i="9"/>
  <c r="C10" i="9"/>
  <c r="C11" i="9"/>
  <c r="C12" i="9"/>
  <c r="C13" i="9"/>
  <c r="C14" i="9"/>
  <c r="C15" i="9"/>
  <c r="C16" i="9"/>
  <c r="C17" i="9"/>
  <c r="C9" i="9"/>
  <c r="B32" i="9"/>
  <c r="B31" i="9"/>
  <c r="B30" i="9"/>
  <c r="B26" i="9"/>
  <c r="B25" i="9"/>
  <c r="B24" i="9"/>
  <c r="B23" i="9"/>
  <c r="B22" i="9"/>
  <c r="B21" i="9"/>
  <c r="B10" i="9"/>
  <c r="B11" i="9"/>
  <c r="B12" i="9"/>
  <c r="B13" i="9"/>
  <c r="B14" i="9"/>
  <c r="B15" i="9"/>
  <c r="B16" i="9"/>
  <c r="B17" i="9"/>
  <c r="B9" i="9"/>
  <c r="B32" i="8"/>
  <c r="B31" i="8"/>
  <c r="B30" i="8"/>
  <c r="B26" i="8"/>
  <c r="B25" i="8"/>
  <c r="B24" i="8"/>
  <c r="B23" i="8"/>
  <c r="B22" i="8"/>
  <c r="B21" i="8"/>
  <c r="B10" i="8"/>
  <c r="B11" i="8"/>
  <c r="B12" i="8"/>
  <c r="B13" i="8"/>
  <c r="B14" i="8"/>
  <c r="B15" i="8"/>
  <c r="B16" i="8"/>
  <c r="B17" i="8"/>
  <c r="B9" i="8"/>
  <c r="J7" i="10" l="1"/>
  <c r="I7" i="10"/>
  <c r="W32" i="10"/>
  <c r="V32" i="10"/>
  <c r="S22" i="10"/>
  <c r="S32" i="10" s="1"/>
  <c r="R32" i="10"/>
  <c r="Z32" i="10" l="1"/>
  <c r="Y32" i="10"/>
  <c r="H32" i="10"/>
  <c r="G32" i="10"/>
  <c r="E32" i="10"/>
  <c r="D32" i="10"/>
  <c r="J30" i="10"/>
  <c r="I30" i="10"/>
  <c r="J29" i="10"/>
  <c r="I29" i="10"/>
  <c r="J28" i="10"/>
  <c r="I28" i="10"/>
  <c r="J27" i="10"/>
  <c r="I27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8" i="10"/>
  <c r="J9" i="10"/>
  <c r="J10" i="10"/>
  <c r="J11" i="10"/>
  <c r="J12" i="10"/>
  <c r="J13" i="10"/>
  <c r="J14" i="10"/>
  <c r="I10" i="10"/>
  <c r="I11" i="10"/>
  <c r="I12" i="10"/>
  <c r="I13" i="10"/>
  <c r="I14" i="10"/>
  <c r="I9" i="10"/>
  <c r="I8" i="10"/>
  <c r="J32" i="10" l="1"/>
  <c r="I32" i="10"/>
  <c r="M13" i="2"/>
  <c r="M22" i="9"/>
  <c r="L22" i="9"/>
  <c r="M32" i="2"/>
  <c r="M31" i="2"/>
  <c r="M16" i="2"/>
  <c r="M30" i="2"/>
  <c r="L32" i="2"/>
  <c r="L31" i="2"/>
  <c r="L16" i="2"/>
  <c r="L30" i="2"/>
  <c r="J32" i="2"/>
  <c r="J31" i="2"/>
  <c r="J16" i="2"/>
  <c r="J30" i="2"/>
  <c r="M22" i="2"/>
  <c r="M23" i="2"/>
  <c r="M24" i="2"/>
  <c r="M25" i="2"/>
  <c r="M26" i="2"/>
  <c r="L22" i="2"/>
  <c r="L23" i="2"/>
  <c r="L24" i="2"/>
  <c r="L25" i="2"/>
  <c r="L26" i="2"/>
  <c r="J22" i="2"/>
  <c r="J23" i="2"/>
  <c r="J24" i="2"/>
  <c r="J25" i="2"/>
  <c r="J26" i="2"/>
  <c r="M10" i="2"/>
  <c r="M12" i="2"/>
  <c r="M14" i="2"/>
  <c r="M11" i="2"/>
  <c r="M15" i="2"/>
  <c r="M17" i="2"/>
  <c r="L10" i="2"/>
  <c r="L12" i="2"/>
  <c r="L13" i="2"/>
  <c r="L14" i="2"/>
  <c r="L11" i="2"/>
  <c r="L15" i="2"/>
  <c r="L17" i="2"/>
  <c r="J10" i="2"/>
  <c r="J12" i="2"/>
  <c r="J13" i="2"/>
  <c r="J14" i="2"/>
  <c r="J11" i="2"/>
  <c r="J17" i="2"/>
  <c r="L32" i="8"/>
  <c r="L31" i="8"/>
  <c r="L16" i="8"/>
  <c r="L30" i="8"/>
  <c r="K16" i="8"/>
  <c r="K31" i="8"/>
  <c r="K32" i="8"/>
  <c r="I32" i="8"/>
  <c r="I31" i="8"/>
  <c r="I16" i="8"/>
  <c r="I30" i="8"/>
  <c r="L22" i="8"/>
  <c r="L23" i="8"/>
  <c r="L24" i="8"/>
  <c r="L25" i="8"/>
  <c r="L26" i="8"/>
  <c r="K22" i="8"/>
  <c r="K23" i="8"/>
  <c r="K24" i="8"/>
  <c r="K25" i="8"/>
  <c r="K26" i="8"/>
  <c r="I22" i="8"/>
  <c r="I23" i="8"/>
  <c r="I24" i="8"/>
  <c r="I25" i="8"/>
  <c r="I26" i="8"/>
  <c r="L10" i="8"/>
  <c r="L12" i="8"/>
  <c r="L13" i="8"/>
  <c r="L14" i="8"/>
  <c r="L11" i="8"/>
  <c r="L15" i="8"/>
  <c r="L17" i="8"/>
  <c r="K10" i="8"/>
  <c r="K12" i="8"/>
  <c r="K13" i="8"/>
  <c r="K14" i="8"/>
  <c r="K11" i="8"/>
  <c r="K15" i="8"/>
  <c r="K17" i="8"/>
  <c r="L32" i="1"/>
  <c r="L31" i="1"/>
  <c r="L16" i="1"/>
  <c r="L30" i="1"/>
  <c r="L22" i="1"/>
  <c r="L23" i="1"/>
  <c r="L24" i="1"/>
  <c r="L25" i="1"/>
  <c r="L26" i="1"/>
  <c r="L10" i="1"/>
  <c r="L12" i="1"/>
  <c r="L13" i="1"/>
  <c r="L14" i="1"/>
  <c r="L11" i="1"/>
  <c r="L15" i="1"/>
  <c r="L17" i="1"/>
  <c r="K16" i="1"/>
  <c r="K31" i="1"/>
  <c r="K32" i="1"/>
  <c r="K30" i="1"/>
  <c r="K22" i="1"/>
  <c r="K23" i="1"/>
  <c r="K24" i="1"/>
  <c r="K25" i="1"/>
  <c r="K26" i="1"/>
  <c r="K10" i="1"/>
  <c r="K12" i="1"/>
  <c r="K13" i="1"/>
  <c r="K14" i="1"/>
  <c r="K11" i="1"/>
  <c r="K15" i="1"/>
  <c r="K17" i="1"/>
  <c r="I32" i="1"/>
  <c r="I31" i="1"/>
  <c r="I16" i="1"/>
  <c r="I30" i="1"/>
  <c r="I22" i="1"/>
  <c r="I23" i="1"/>
  <c r="I24" i="1"/>
  <c r="I25" i="1"/>
  <c r="I26" i="1"/>
  <c r="I10" i="1"/>
  <c r="I12" i="1"/>
  <c r="I13" i="1"/>
  <c r="I14" i="1"/>
  <c r="I11" i="1"/>
  <c r="I15" i="1"/>
  <c r="I17" i="1"/>
  <c r="R23" i="9"/>
  <c r="N23" i="9" s="1"/>
  <c r="M23" i="9"/>
  <c r="L23" i="9"/>
  <c r="J23" i="9"/>
  <c r="M32" i="9"/>
  <c r="M31" i="9"/>
  <c r="M16" i="9"/>
  <c r="M30" i="9"/>
  <c r="M21" i="9"/>
  <c r="M24" i="9"/>
  <c r="M25" i="9"/>
  <c r="M26" i="9"/>
  <c r="M10" i="9"/>
  <c r="M12" i="9"/>
  <c r="M13" i="9"/>
  <c r="M14" i="9"/>
  <c r="M11" i="9"/>
  <c r="M15" i="9"/>
  <c r="M17" i="9"/>
  <c r="L16" i="9"/>
  <c r="L31" i="9"/>
  <c r="L32" i="9"/>
  <c r="L21" i="9"/>
  <c r="L24" i="9"/>
  <c r="L25" i="9"/>
  <c r="L26" i="9"/>
  <c r="L10" i="9"/>
  <c r="L12" i="9"/>
  <c r="L13" i="9"/>
  <c r="L14" i="9"/>
  <c r="L11" i="9"/>
  <c r="L15" i="9"/>
  <c r="L17" i="9"/>
  <c r="K23" i="9" l="1"/>
  <c r="R37" i="9" l="1"/>
  <c r="N37" i="9" s="1"/>
  <c r="M37" i="9"/>
  <c r="L37" i="9"/>
  <c r="R36" i="9"/>
  <c r="N36" i="9" s="1"/>
  <c r="M36" i="9"/>
  <c r="L36" i="9"/>
  <c r="R32" i="9"/>
  <c r="R31" i="9"/>
  <c r="R16" i="9"/>
  <c r="R30" i="9"/>
  <c r="L30" i="9"/>
  <c r="R26" i="9"/>
  <c r="N26" i="9" s="1"/>
  <c r="J26" i="9"/>
  <c r="R25" i="9"/>
  <c r="J25" i="9"/>
  <c r="R24" i="9"/>
  <c r="N24" i="9" s="1"/>
  <c r="J24" i="9"/>
  <c r="R21" i="9"/>
  <c r="N21" i="9" s="1"/>
  <c r="J21" i="9"/>
  <c r="R22" i="9"/>
  <c r="J22" i="9"/>
  <c r="R17" i="9"/>
  <c r="J17" i="9"/>
  <c r="R15" i="9"/>
  <c r="N15" i="9" s="1"/>
  <c r="J15" i="9"/>
  <c r="R11" i="9"/>
  <c r="N11" i="9" s="1"/>
  <c r="J11" i="9"/>
  <c r="R14" i="9"/>
  <c r="J14" i="9"/>
  <c r="R13" i="9"/>
  <c r="J13" i="9"/>
  <c r="R12" i="9"/>
  <c r="N12" i="9" s="1"/>
  <c r="J12" i="9"/>
  <c r="R10" i="9"/>
  <c r="N10" i="9" s="1"/>
  <c r="J10" i="9"/>
  <c r="R9" i="9"/>
  <c r="K9" i="9" s="1"/>
  <c r="M9" i="9"/>
  <c r="L9" i="9"/>
  <c r="J9" i="9"/>
  <c r="K22" i="9" l="1"/>
  <c r="N22" i="9"/>
  <c r="K16" i="9"/>
  <c r="K14" i="9"/>
  <c r="N14" i="9"/>
  <c r="K31" i="9"/>
  <c r="K32" i="9"/>
  <c r="K25" i="9"/>
  <c r="N25" i="9"/>
  <c r="K13" i="9"/>
  <c r="N13" i="9"/>
  <c r="K17" i="9"/>
  <c r="N17" i="9"/>
  <c r="K30" i="9"/>
  <c r="K15" i="9"/>
  <c r="N9" i="9"/>
  <c r="K12" i="9"/>
  <c r="K26" i="9"/>
  <c r="K10" i="9"/>
  <c r="K24" i="9"/>
  <c r="K11" i="9"/>
  <c r="K21" i="9"/>
  <c r="Q25" i="8"/>
  <c r="Q37" i="8"/>
  <c r="M37" i="8" s="1"/>
  <c r="L37" i="8"/>
  <c r="K37" i="8"/>
  <c r="Q36" i="8"/>
  <c r="M36" i="8" s="1"/>
  <c r="L36" i="8"/>
  <c r="K36" i="8"/>
  <c r="Q32" i="8"/>
  <c r="J32" i="8" s="1"/>
  <c r="Q31" i="8"/>
  <c r="J31" i="8" s="1"/>
  <c r="Q16" i="8"/>
  <c r="J16" i="8" s="1"/>
  <c r="Q30" i="8"/>
  <c r="J30" i="8" s="1"/>
  <c r="K30" i="8"/>
  <c r="Q26" i="8"/>
  <c r="Q24" i="8"/>
  <c r="Q23" i="8"/>
  <c r="Q22" i="8"/>
  <c r="Q21" i="8"/>
  <c r="M21" i="8" s="1"/>
  <c r="L21" i="8"/>
  <c r="K21" i="8"/>
  <c r="I21" i="8"/>
  <c r="Q17" i="8"/>
  <c r="I17" i="8"/>
  <c r="Q15" i="8"/>
  <c r="I15" i="8"/>
  <c r="Q11" i="8"/>
  <c r="I11" i="8"/>
  <c r="Q14" i="8"/>
  <c r="I14" i="8"/>
  <c r="Q13" i="8"/>
  <c r="I13" i="8"/>
  <c r="Q12" i="8"/>
  <c r="I12" i="8"/>
  <c r="Q10" i="8"/>
  <c r="I10" i="8"/>
  <c r="Q9" i="8"/>
  <c r="M9" i="8" s="1"/>
  <c r="L9" i="8"/>
  <c r="K9" i="8"/>
  <c r="I9" i="8"/>
  <c r="J10" i="8" l="1"/>
  <c r="M10" i="8"/>
  <c r="J11" i="8"/>
  <c r="M11" i="8"/>
  <c r="J25" i="8"/>
  <c r="M25" i="8"/>
  <c r="M15" i="8"/>
  <c r="J15" i="8"/>
  <c r="J23" i="8"/>
  <c r="M23" i="8"/>
  <c r="J14" i="8"/>
  <c r="M14" i="8"/>
  <c r="J22" i="8"/>
  <c r="M22" i="8"/>
  <c r="J17" i="8"/>
  <c r="M17" i="8"/>
  <c r="J24" i="8"/>
  <c r="M24" i="8"/>
  <c r="M26" i="8"/>
  <c r="J26" i="8"/>
  <c r="M13" i="8"/>
  <c r="J13" i="8"/>
  <c r="J12" i="8"/>
  <c r="M12" i="8"/>
  <c r="J21" i="8"/>
  <c r="J9" i="8"/>
  <c r="J21" i="2" l="1"/>
  <c r="J9" i="2"/>
  <c r="I21" i="1"/>
  <c r="I9" i="1"/>
  <c r="L9" i="2" l="1"/>
  <c r="M21" i="2"/>
  <c r="M9" i="2"/>
  <c r="L21" i="2"/>
  <c r="R37" i="2" l="1"/>
  <c r="N37" i="2" s="1"/>
  <c r="M37" i="2"/>
  <c r="L37" i="2"/>
  <c r="R36" i="2"/>
  <c r="N36" i="2" s="1"/>
  <c r="M36" i="2"/>
  <c r="L36" i="2"/>
  <c r="R31" i="2"/>
  <c r="K31" i="2" s="1"/>
  <c r="R32" i="2"/>
  <c r="K32" i="2" s="1"/>
  <c r="R16" i="2"/>
  <c r="K16" i="2" s="1"/>
  <c r="R30" i="2"/>
  <c r="K30" i="2" s="1"/>
  <c r="R26" i="2"/>
  <c r="R25" i="2"/>
  <c r="R24" i="2"/>
  <c r="R23" i="2"/>
  <c r="R22" i="2"/>
  <c r="R21" i="2"/>
  <c r="R17" i="2"/>
  <c r="R15" i="2"/>
  <c r="R11" i="2"/>
  <c r="R13" i="2"/>
  <c r="R14" i="2"/>
  <c r="R12" i="2"/>
  <c r="R10" i="2"/>
  <c r="R9" i="2"/>
  <c r="Q14" i="1"/>
  <c r="Q13" i="1"/>
  <c r="L37" i="1"/>
  <c r="L36" i="1"/>
  <c r="L21" i="1"/>
  <c r="L9" i="1"/>
  <c r="K37" i="1"/>
  <c r="K36" i="1"/>
  <c r="K21" i="1"/>
  <c r="K9" i="1"/>
  <c r="Q37" i="1"/>
  <c r="M37" i="1" s="1"/>
  <c r="Q36" i="1"/>
  <c r="M36" i="1" s="1"/>
  <c r="Q31" i="1"/>
  <c r="J31" i="1" s="1"/>
  <c r="Q32" i="1"/>
  <c r="J32" i="1" s="1"/>
  <c r="Q16" i="1"/>
  <c r="J16" i="1" s="1"/>
  <c r="Q30" i="1"/>
  <c r="J30" i="1" s="1"/>
  <c r="Q26" i="1"/>
  <c r="Q25" i="1"/>
  <c r="Q24" i="1"/>
  <c r="Q23" i="1"/>
  <c r="Q22" i="1"/>
  <c r="Q21" i="1"/>
  <c r="Q11" i="1"/>
  <c r="Q15" i="1"/>
  <c r="Q17" i="1"/>
  <c r="Q9" i="1"/>
  <c r="Q10" i="1"/>
  <c r="Q12" i="1"/>
  <c r="K10" i="2" l="1"/>
  <c r="N10" i="2"/>
  <c r="K14" i="2"/>
  <c r="N14" i="2"/>
  <c r="N22" i="2"/>
  <c r="K22" i="2"/>
  <c r="N26" i="2"/>
  <c r="K26" i="2"/>
  <c r="K23" i="2"/>
  <c r="N23" i="2"/>
  <c r="N11" i="2"/>
  <c r="K11" i="2"/>
  <c r="N15" i="2"/>
  <c r="K15" i="2"/>
  <c r="K12" i="2"/>
  <c r="N12" i="2"/>
  <c r="N25" i="2"/>
  <c r="K25" i="2"/>
  <c r="K17" i="2"/>
  <c r="N17" i="2"/>
  <c r="M25" i="1"/>
  <c r="J25" i="1"/>
  <c r="M22" i="1"/>
  <c r="J22" i="1"/>
  <c r="M23" i="1"/>
  <c r="J23" i="1"/>
  <c r="M26" i="1"/>
  <c r="J26" i="1"/>
  <c r="J15" i="1"/>
  <c r="M15" i="1"/>
  <c r="J12" i="1"/>
  <c r="M12" i="1"/>
  <c r="M10" i="1"/>
  <c r="J10" i="1"/>
  <c r="J11" i="1"/>
  <c r="M11" i="1"/>
  <c r="J17" i="1"/>
  <c r="M17" i="1"/>
  <c r="J14" i="1"/>
  <c r="M14" i="1"/>
  <c r="J13" i="1"/>
  <c r="M13" i="1"/>
  <c r="K13" i="2"/>
  <c r="N13" i="2"/>
  <c r="J24" i="1"/>
  <c r="M24" i="1"/>
  <c r="K24" i="2"/>
  <c r="N24" i="2"/>
  <c r="N21" i="2"/>
  <c r="K21" i="2"/>
  <c r="M21" i="1"/>
  <c r="J21" i="1"/>
  <c r="M9" i="1"/>
  <c r="J9" i="1"/>
  <c r="N9" i="2"/>
  <c r="K9" i="2"/>
</calcChain>
</file>

<file path=xl/sharedStrings.xml><?xml version="1.0" encoding="utf-8"?>
<sst xmlns="http://schemas.openxmlformats.org/spreadsheetml/2006/main" count="312" uniqueCount="84">
  <si>
    <t>Isin</t>
  </si>
  <si>
    <t>IT0005058547</t>
  </si>
  <si>
    <t>IT0001036760</t>
  </si>
  <si>
    <t>IT0005419095</t>
  </si>
  <si>
    <t>IT0001045118</t>
  </si>
  <si>
    <t>IT0005124398</t>
  </si>
  <si>
    <t>IT0003458640</t>
  </si>
  <si>
    <t>IT0001345443</t>
  </si>
  <si>
    <t>IT0001069860</t>
  </si>
  <si>
    <t>IT0001005229</t>
  </si>
  <si>
    <t>IT0000300746</t>
  </si>
  <si>
    <t>IT0001040820</t>
  </si>
  <si>
    <t>IT0000220449</t>
  </si>
  <si>
    <t>IT0001090783</t>
  </si>
  <si>
    <t>IT0005509820</t>
  </si>
  <si>
    <t>IT0001014783</t>
  </si>
  <si>
    <t>IT0001104378</t>
  </si>
  <si>
    <t>IT0000220464</t>
  </si>
  <si>
    <t>IT0001022794</t>
  </si>
  <si>
    <t>Azioni sospese dalle negoziazioni</t>
  </si>
  <si>
    <t>IT0000082583</t>
  </si>
  <si>
    <t>IT0000220514</t>
  </si>
  <si>
    <t>Controvalori in € degli scambi nel bimestre derivanti dall’incrocio del LP/Emittente vs Investitori</t>
  </si>
  <si>
    <t>Controvalori in € degli scambi totali nel bimestre derivanti dall’incrocio di Investitori</t>
  </si>
  <si>
    <t>Capitalizzazione</t>
  </si>
  <si>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</si>
  <si>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</si>
  <si>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</si>
  <si>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</si>
  <si>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</si>
  <si>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</si>
  <si>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</si>
  <si>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</si>
  <si>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</si>
  <si>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</si>
  <si>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</si>
  <si>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</si>
  <si>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</si>
  <si>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</si>
  <si>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</si>
  <si>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t>Numero azioni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</si>
  <si>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</si>
  <si>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</si>
  <si>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Numero di azioni degli scambi nel bimestre derivanti dall’incrocio del LP/Emittente vs Investitori</t>
  </si>
  <si>
    <t>Numero di azioni degli scambi totali nel bimestre derivanti dall’incrocio di Investitori</t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</si>
  <si>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</si>
  <si>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</si>
  <si>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</si>
  <si>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</si>
  <si>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</si>
  <si>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</si>
  <si>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</si>
  <si>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</si>
  <si>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</si>
  <si>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</si>
  <si>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</si>
  <si>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</si>
  <si>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</si>
  <si>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</si>
  <si>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</si>
  <si>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</si>
  <si>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</si>
  <si>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01/03 AL 30/04/2024</t>
  </si>
  <si>
    <t>DAL 01/01 AL 29/02/2024</t>
  </si>
  <si>
    <t>Supporto della liquidità -Attività bimestre solare</t>
  </si>
  <si>
    <t>LP 18/1 - 29/2</t>
  </si>
  <si>
    <t>LP 18/1 - 29/3</t>
  </si>
  <si>
    <t>LP 1/3 - 30/4</t>
  </si>
  <si>
    <t>LP 1/3 - 30/5</t>
  </si>
  <si>
    <t>% num azioni</t>
  </si>
  <si>
    <t>% ctv</t>
  </si>
  <si>
    <t>DAL 27/02 AL 26/04/2025</t>
  </si>
  <si>
    <t>DAL 01/03 AL 30/04/2025</t>
  </si>
  <si>
    <t>DAL 01/03 AL30/04/2025</t>
  </si>
  <si>
    <t>DAL 01/04 AL 25/04/2025</t>
  </si>
  <si>
    <t>DAL 08/02 AL 07/04/2025</t>
  </si>
  <si>
    <t>DAL 26/02 AL 25/04/2025</t>
  </si>
  <si>
    <t>DAL 17/03 AL 25/04/2025</t>
  </si>
  <si>
    <t>DAL 28/02 AL 28/04/2025</t>
  </si>
  <si>
    <t>DAL 25/02 AL 24/04/2025</t>
  </si>
  <si>
    <t>DAL 15/02 AL 14/04/2025</t>
  </si>
  <si>
    <t>DAL 28/02 AL 27/04/2025</t>
  </si>
  <si>
    <t>DAL 22/03/03 AL 25/04/2025</t>
  </si>
  <si>
    <t>DAL 27/03 AL 25/04/2025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</si>
</sst>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€&quot;;\-#,##0\ &quot;€&quot;"/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  <numFmt numFmtId="169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sz val="10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2060"/>
      <name val="Calibri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3">
    <xf numFmtId="0" fontId="0" fillId="0" borderId="0" xfId="0"/>
    <xf numFmtId="0" fontId="7" fillId="0" borderId="2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1" xfId="0" applyFont="1" applyFill="1" applyBorder="1"/>
    <xf numFmtId="0" fontId="5" fillId="5" borderId="0" xfId="0" applyFont="1" applyFill="1" applyAlignment="1">
      <alignment horizontal="center"/>
    </xf>
    <xf numFmtId="0" fontId="3" fillId="5" borderId="0" xfId="0" applyFont="1" applyFill="1"/>
    <xf numFmtId="0" fontId="9" fillId="5" borderId="0" xfId="0" applyFont="1" applyFill="1" applyAlignment="1">
      <alignment horizontal="center"/>
    </xf>
    <xf numFmtId="43" fontId="3" fillId="5" borderId="0" xfId="1" applyFont="1" applyFill="1" applyBorder="1"/>
    <xf numFmtId="0" fontId="5" fillId="5" borderId="0" xfId="0" applyFont="1" applyFill="1"/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43" fontId="3" fillId="5" borderId="2" xfId="1" applyFont="1" applyFill="1" applyBorder="1"/>
    <xf numFmtId="10" fontId="7" fillId="6" borderId="2" xfId="2" applyNumberFormat="1" applyFont="1" applyFill="1" applyBorder="1"/>
    <xf numFmtId="0" fontId="8" fillId="5" borderId="2" xfId="0" applyFont="1" applyFill="1" applyBorder="1" applyAlignment="1">
      <alignment horizontal="center"/>
    </xf>
    <xf numFmtId="0" fontId="1" fillId="5" borderId="0" xfId="0" applyFont="1" applyFill="1"/>
    <xf numFmtId="0" fontId="12" fillId="6" borderId="2" xfId="0" applyFont="1" applyFill="1" applyBorder="1" applyAlignment="1">
      <alignment horizontal="center" vertical="center" wrapText="1"/>
    </xf>
    <xf numFmtId="0" fontId="4" fillId="5" borderId="0" xfId="0" applyFont="1" applyFill="1"/>
    <xf numFmtId="43" fontId="1" fillId="5" borderId="0" xfId="1" applyFont="1" applyFill="1" applyBorder="1"/>
    <xf numFmtId="0" fontId="3" fillId="0" borderId="0" xfId="0" applyFont="1"/>
    <xf numFmtId="0" fontId="12" fillId="0" borderId="2" xfId="0" applyFont="1" applyBorder="1" applyAlignment="1">
      <alignment horizontal="center" vertical="center" wrapText="1"/>
    </xf>
    <xf numFmtId="43" fontId="3" fillId="0" borderId="0" xfId="1" applyFont="1" applyFill="1" applyBorder="1"/>
    <xf numFmtId="43" fontId="3" fillId="0" borderId="2" xfId="1" applyFont="1" applyFill="1" applyBorder="1"/>
    <xf numFmtId="0" fontId="13" fillId="0" borderId="2" xfId="0" applyFont="1" applyBorder="1" applyAlignment="1">
      <alignment horizontal="center" vertical="center"/>
    </xf>
    <xf numFmtId="166" fontId="14" fillId="4" borderId="2" xfId="1" applyNumberFormat="1" applyFont="1" applyFill="1" applyBorder="1" applyAlignment="1">
      <alignment horizontal="center" vertical="center"/>
    </xf>
    <xf numFmtId="9" fontId="14" fillId="4" borderId="2" xfId="3" applyFont="1" applyFill="1" applyBorder="1" applyAlignment="1">
      <alignment horizontal="center" vertical="center"/>
    </xf>
    <xf numFmtId="165" fontId="14" fillId="4" borderId="2" xfId="1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0" fontId="15" fillId="2" borderId="2" xfId="2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7" fillId="5" borderId="0" xfId="0" applyFont="1" applyFill="1"/>
    <xf numFmtId="0" fontId="20" fillId="5" borderId="0" xfId="0" applyFont="1" applyFill="1"/>
    <xf numFmtId="0" fontId="20" fillId="5" borderId="2" xfId="0" applyFont="1" applyFill="1" applyBorder="1"/>
    <xf numFmtId="0" fontId="2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21" fillId="5" borderId="0" xfId="0" applyFont="1" applyFill="1"/>
    <xf numFmtId="43" fontId="21" fillId="5" borderId="0" xfId="1" applyFont="1" applyFill="1" applyBorder="1"/>
    <xf numFmtId="166" fontId="10" fillId="5" borderId="0" xfId="1" applyNumberFormat="1" applyFont="1" applyFill="1" applyAlignment="1">
      <alignment horizontal="center" vertical="center"/>
    </xf>
    <xf numFmtId="166" fontId="21" fillId="5" borderId="0" xfId="1" applyNumberFormat="1" applyFont="1" applyFill="1" applyBorder="1" applyAlignment="1">
      <alignment horizontal="center" vertical="center"/>
    </xf>
    <xf numFmtId="9" fontId="0" fillId="0" borderId="0" xfId="3" applyFont="1"/>
    <xf numFmtId="9" fontId="0" fillId="0" borderId="0" xfId="3" applyFont="1" applyAlignment="1">
      <alignment horizontal="center" vertical="center"/>
    </xf>
    <xf numFmtId="166" fontId="0" fillId="0" borderId="0" xfId="0" applyNumberFormat="1"/>
    <xf numFmtId="166" fontId="10" fillId="0" borderId="2" xfId="1" applyNumberFormat="1" applyFont="1" applyFill="1" applyBorder="1" applyAlignment="1">
      <alignment horizontal="center" vertical="center"/>
    </xf>
    <xf numFmtId="5" fontId="10" fillId="0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" fontId="10" fillId="0" borderId="0" xfId="1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9" fontId="0" fillId="7" borderId="0" xfId="3" applyFont="1" applyFill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18" fillId="0" borderId="0" xfId="1" applyNumberFormat="1" applyFont="1" applyFill="1" applyBorder="1" applyAlignment="1">
      <alignment horizontal="center" vertical="center"/>
    </xf>
    <xf numFmtId="3" fontId="19" fillId="0" borderId="0" xfId="4" applyNumberFormat="1" applyFont="1" applyFill="1" applyBorder="1" applyAlignment="1">
      <alignment horizontal="center" vertical="center"/>
    </xf>
    <xf numFmtId="0" fontId="7" fillId="5" borderId="5" xfId="0" applyFont="1" applyFill="1" applyBorder="1"/>
    <xf numFmtId="0" fontId="17" fillId="0" borderId="0" xfId="0" applyFont="1"/>
    <xf numFmtId="0" fontId="20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2" xfId="0" applyFont="1" applyBorder="1"/>
    <xf numFmtId="0" fontId="24" fillId="0" borderId="0" xfId="0" applyFont="1"/>
    <xf numFmtId="5" fontId="8" fillId="0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7" fillId="0" borderId="0" xfId="1" applyFont="1" applyFill="1" applyBorder="1"/>
    <xf numFmtId="166" fontId="8" fillId="0" borderId="2" xfId="1" applyNumberFormat="1" applyFont="1" applyFill="1" applyBorder="1" applyAlignment="1">
      <alignment horizontal="center" vertical="center"/>
    </xf>
    <xf numFmtId="166" fontId="8" fillId="0" borderId="0" xfId="1" applyNumberFormat="1" applyFont="1" applyFill="1" applyAlignment="1">
      <alignment horizontal="center"/>
    </xf>
    <xf numFmtId="166" fontId="7" fillId="0" borderId="0" xfId="1" applyNumberFormat="1" applyFont="1" applyFill="1" applyBorder="1"/>
    <xf numFmtId="0" fontId="7" fillId="0" borderId="0" xfId="0" applyFont="1"/>
    <xf numFmtId="43" fontId="7" fillId="0" borderId="2" xfId="1" applyFont="1" applyFill="1" applyBorder="1"/>
    <xf numFmtId="0" fontId="25" fillId="0" borderId="0" xfId="0" applyFont="1"/>
    <xf numFmtId="165" fontId="26" fillId="4" borderId="2" xfId="1" applyNumberFormat="1" applyFont="1" applyFill="1" applyBorder="1" applyAlignment="1">
      <alignment horizontal="center" vertical="center"/>
    </xf>
    <xf numFmtId="166" fontId="26" fillId="4" borderId="2" xfId="1" applyNumberFormat="1" applyFont="1" applyFill="1" applyBorder="1" applyAlignment="1">
      <alignment horizontal="center" vertical="center"/>
    </xf>
    <xf numFmtId="168" fontId="18" fillId="4" borderId="2" xfId="1" applyNumberFormat="1" applyFont="1" applyFill="1" applyBorder="1" applyAlignment="1">
      <alignment horizontal="right" vertical="center"/>
    </xf>
    <xf numFmtId="0" fontId="0" fillId="5" borderId="0" xfId="0" applyFill="1" applyAlignment="1">
      <alignment horizontal="right"/>
    </xf>
    <xf numFmtId="0" fontId="3" fillId="5" borderId="0" xfId="0" applyFont="1" applyFill="1" applyAlignment="1">
      <alignment horizontal="right"/>
    </xf>
    <xf numFmtId="0" fontId="12" fillId="0" borderId="2" xfId="0" applyFont="1" applyBorder="1" applyAlignment="1">
      <alignment horizontal="right" vertical="center" wrapText="1"/>
    </xf>
    <xf numFmtId="166" fontId="18" fillId="4" borderId="2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7" fillId="0" borderId="0" xfId="1" applyNumberFormat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0" fontId="0" fillId="0" borderId="0" xfId="0" applyAlignment="1">
      <alignment horizontal="right"/>
    </xf>
    <xf numFmtId="167" fontId="26" fillId="4" borderId="2" xfId="1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right"/>
    </xf>
    <xf numFmtId="167" fontId="8" fillId="5" borderId="0" xfId="0" applyNumberFormat="1" applyFont="1" applyFill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67" fontId="23" fillId="0" borderId="2" xfId="1" applyNumberFormat="1" applyFont="1" applyFill="1" applyBorder="1" applyAlignment="1">
      <alignment horizontal="right" vertical="center"/>
    </xf>
    <xf numFmtId="42" fontId="26" fillId="4" borderId="2" xfId="1" applyNumberFormat="1" applyFont="1" applyFill="1" applyBorder="1" applyAlignment="1">
      <alignment horizontal="center" vertical="center"/>
    </xf>
    <xf numFmtId="5" fontId="18" fillId="4" borderId="2" xfId="1" applyNumberFormat="1" applyFont="1" applyFill="1" applyBorder="1" applyAlignment="1">
      <alignment horizontal="center" vertical="center"/>
    </xf>
    <xf numFmtId="166" fontId="18" fillId="4" borderId="2" xfId="1" applyNumberFormat="1" applyFont="1" applyFill="1" applyBorder="1" applyAlignment="1">
      <alignment horizontal="center" vertical="center"/>
    </xf>
    <xf numFmtId="5" fontId="18" fillId="4" borderId="2" xfId="1" applyNumberFormat="1" applyFont="1" applyFill="1" applyBorder="1" applyAlignment="1">
      <alignment horizontal="right" vertical="center"/>
    </xf>
    <xf numFmtId="43" fontId="8" fillId="0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7" fillId="5" borderId="0" xfId="0" applyFont="1" applyFill="1"/>
    <xf numFmtId="43" fontId="7" fillId="5" borderId="0" xfId="1" applyFont="1" applyFill="1" applyBorder="1"/>
    <xf numFmtId="43" fontId="7" fillId="0" borderId="2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169" fontId="0" fillId="5" borderId="0" xfId="1" applyNumberFormat="1" applyFont="1" applyFill="1"/>
    <xf numFmtId="166" fontId="0" fillId="5" borderId="0" xfId="1" applyNumberFormat="1" applyFont="1" applyFill="1"/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5" borderId="2" xfId="0" applyFont="1" applyFill="1" applyBorder="1"/>
    <xf numFmtId="43" fontId="3" fillId="5" borderId="0" xfId="1" applyFont="1" applyFill="1" applyBorder="1" applyAlignment="1">
      <alignment horizontal="right"/>
    </xf>
    <xf numFmtId="43" fontId="3" fillId="5" borderId="2" xfId="1" applyFont="1" applyFill="1" applyBorder="1" applyAlignment="1">
      <alignment horizontal="right"/>
    </xf>
    <xf numFmtId="166" fontId="7" fillId="5" borderId="0" xfId="1" applyNumberFormat="1" applyFont="1" applyFill="1" applyBorder="1" applyAlignment="1">
      <alignment horizontal="right"/>
    </xf>
    <xf numFmtId="166" fontId="7" fillId="5" borderId="0" xfId="1" applyNumberFormat="1" applyFont="1" applyFill="1" applyBorder="1"/>
    <xf numFmtId="166" fontId="8" fillId="5" borderId="0" xfId="1" applyNumberFormat="1" applyFont="1" applyFill="1" applyAlignment="1">
      <alignment horizontal="right"/>
    </xf>
    <xf numFmtId="166" fontId="8" fillId="5" borderId="0" xfId="1" applyNumberFormat="1" applyFont="1" applyFill="1" applyAlignment="1">
      <alignment horizontal="center"/>
    </xf>
    <xf numFmtId="43" fontId="8" fillId="8" borderId="2" xfId="1" applyFont="1" applyFill="1" applyBorder="1" applyAlignment="1">
      <alignment horizontal="center" vertical="center"/>
    </xf>
    <xf numFmtId="3" fontId="24" fillId="8" borderId="2" xfId="4" applyNumberFormat="1" applyFont="1" applyFill="1" applyBorder="1" applyAlignment="1">
      <alignment horizontal="center" vertical="center"/>
    </xf>
    <xf numFmtId="166" fontId="8" fillId="8" borderId="2" xfId="1" applyNumberFormat="1" applyFont="1" applyFill="1" applyBorder="1" applyAlignment="1">
      <alignment horizontal="center" vertical="center"/>
    </xf>
    <xf numFmtId="43" fontId="24" fillId="8" borderId="2" xfId="1" applyFont="1" applyFill="1" applyBorder="1" applyAlignment="1">
      <alignment horizontal="center" vertical="center"/>
    </xf>
    <xf numFmtId="164" fontId="27" fillId="8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64" fontId="28" fillId="8" borderId="2" xfId="0" applyNumberFormat="1" applyFont="1" applyFill="1" applyBorder="1" applyAlignment="1">
      <alignment horizontal="center" vertical="center"/>
    </xf>
    <xf numFmtId="43" fontId="0" fillId="0" borderId="0" xfId="1" applyFont="1"/>
  </cellXfs>
  <cellStyles count="5">
    <cellStyle name="Migliaia" xfId="1" builtinId="3"/>
    <cellStyle name="Migliaia 2" xfId="4" xr:uid="{0F4E835A-DB7C-40EF-ADA2-7A5159A1D403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3.png"/><Relationship Id="rId18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1.png"/><Relationship Id="rId5" Type="http://schemas.openxmlformats.org/officeDocument/2006/relationships/image" Target="../media/image4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8</xdr:row>
      <xdr:rowOff>38100</xdr:rowOff>
    </xdr:from>
    <xdr:to>
      <xdr:col>5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790575</xdr:colOff>
      <xdr:row>9</xdr:row>
      <xdr:rowOff>10198</xdr:rowOff>
    </xdr:from>
    <xdr:to>
      <xdr:col>5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438151</xdr:colOff>
      <xdr:row>13</xdr:row>
      <xdr:rowOff>115676</xdr:rowOff>
    </xdr:from>
    <xdr:to>
      <xdr:col>5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12</xdr:row>
      <xdr:rowOff>57150</xdr:rowOff>
    </xdr:from>
    <xdr:to>
      <xdr:col>5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10</xdr:row>
      <xdr:rowOff>104775</xdr:rowOff>
    </xdr:from>
    <xdr:to>
      <xdr:col>5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498475</xdr:colOff>
      <xdr:row>14</xdr:row>
      <xdr:rowOff>62442</xdr:rowOff>
    </xdr:from>
    <xdr:to>
      <xdr:col>5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409576</xdr:colOff>
      <xdr:row>16</xdr:row>
      <xdr:rowOff>19050</xdr:rowOff>
    </xdr:from>
    <xdr:to>
      <xdr:col>5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514351</xdr:colOff>
      <xdr:row>20</xdr:row>
      <xdr:rowOff>19050</xdr:rowOff>
    </xdr:from>
    <xdr:to>
      <xdr:col>5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516732</xdr:colOff>
      <xdr:row>21</xdr:row>
      <xdr:rowOff>28575</xdr:rowOff>
    </xdr:from>
    <xdr:to>
      <xdr:col>5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22</xdr:row>
      <xdr:rowOff>28575</xdr:rowOff>
    </xdr:from>
    <xdr:to>
      <xdr:col>5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23</xdr:row>
      <xdr:rowOff>28575</xdr:rowOff>
    </xdr:from>
    <xdr:to>
      <xdr:col>5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391584</xdr:colOff>
      <xdr:row>24</xdr:row>
      <xdr:rowOff>53975</xdr:rowOff>
    </xdr:from>
    <xdr:to>
      <xdr:col>5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25</xdr:row>
      <xdr:rowOff>47625</xdr:rowOff>
    </xdr:from>
    <xdr:to>
      <xdr:col>5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29</xdr:row>
      <xdr:rowOff>63500</xdr:rowOff>
    </xdr:from>
    <xdr:to>
      <xdr:col>5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358775</xdr:colOff>
      <xdr:row>15</xdr:row>
      <xdr:rowOff>79375</xdr:rowOff>
    </xdr:from>
    <xdr:to>
      <xdr:col>5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742951</xdr:colOff>
      <xdr:row>30</xdr:row>
      <xdr:rowOff>9526</xdr:rowOff>
    </xdr:from>
    <xdr:to>
      <xdr:col>5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31</xdr:row>
      <xdr:rowOff>47625</xdr:rowOff>
    </xdr:from>
    <xdr:to>
      <xdr:col>5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25400</xdr:colOff>
      <xdr:row>0</xdr:row>
      <xdr:rowOff>108373</xdr:rowOff>
    </xdr:from>
    <xdr:to>
      <xdr:col>5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11</xdr:row>
      <xdr:rowOff>47626</xdr:rowOff>
    </xdr:from>
    <xdr:to>
      <xdr:col>5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443442</xdr:colOff>
      <xdr:row>8</xdr:row>
      <xdr:rowOff>105834</xdr:rowOff>
    </xdr:from>
    <xdr:to>
      <xdr:col>4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790575</xdr:colOff>
      <xdr:row>9</xdr:row>
      <xdr:rowOff>10198</xdr:rowOff>
    </xdr:from>
    <xdr:to>
      <xdr:col>4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412750</xdr:colOff>
      <xdr:row>13</xdr:row>
      <xdr:rowOff>39476</xdr:rowOff>
    </xdr:from>
    <xdr:to>
      <xdr:col>4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12</xdr:row>
      <xdr:rowOff>57150</xdr:rowOff>
    </xdr:from>
    <xdr:to>
      <xdr:col>4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4</xdr:col>
      <xdr:colOff>460375</xdr:colOff>
      <xdr:row>10</xdr:row>
      <xdr:rowOff>96309</xdr:rowOff>
    </xdr:from>
    <xdr:to>
      <xdr:col>4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532341</xdr:colOff>
      <xdr:row>14</xdr:row>
      <xdr:rowOff>79375</xdr:rowOff>
    </xdr:from>
    <xdr:to>
      <xdr:col>4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4</xdr:col>
      <xdr:colOff>418042</xdr:colOff>
      <xdr:row>16</xdr:row>
      <xdr:rowOff>61384</xdr:rowOff>
    </xdr:from>
    <xdr:to>
      <xdr:col>4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514351</xdr:colOff>
      <xdr:row>20</xdr:row>
      <xdr:rowOff>19050</xdr:rowOff>
    </xdr:from>
    <xdr:to>
      <xdr:col>4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541867</xdr:colOff>
      <xdr:row>21</xdr:row>
      <xdr:rowOff>37042</xdr:rowOff>
    </xdr:from>
    <xdr:to>
      <xdr:col>4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22</xdr:row>
      <xdr:rowOff>28575</xdr:rowOff>
    </xdr:from>
    <xdr:to>
      <xdr:col>4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4</xdr:col>
      <xdr:colOff>649816</xdr:colOff>
      <xdr:row>23</xdr:row>
      <xdr:rowOff>20108</xdr:rowOff>
    </xdr:from>
    <xdr:to>
      <xdr:col>4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374650</xdr:colOff>
      <xdr:row>24</xdr:row>
      <xdr:rowOff>53975</xdr:rowOff>
    </xdr:from>
    <xdr:to>
      <xdr:col>4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25</xdr:row>
      <xdr:rowOff>47624</xdr:rowOff>
    </xdr:from>
    <xdr:to>
      <xdr:col>4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29</xdr:row>
      <xdr:rowOff>71967</xdr:rowOff>
    </xdr:from>
    <xdr:to>
      <xdr:col>4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15</xdr:row>
      <xdr:rowOff>87842</xdr:rowOff>
    </xdr:from>
    <xdr:to>
      <xdr:col>4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742951</xdr:colOff>
      <xdr:row>30</xdr:row>
      <xdr:rowOff>9526</xdr:rowOff>
    </xdr:from>
    <xdr:to>
      <xdr:col>4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31</xdr:row>
      <xdr:rowOff>47625</xdr:rowOff>
    </xdr:from>
    <xdr:to>
      <xdr:col>4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84666</xdr:colOff>
      <xdr:row>0</xdr:row>
      <xdr:rowOff>76201</xdr:rowOff>
    </xdr:from>
    <xdr:to>
      <xdr:col>4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244929</xdr:colOff>
      <xdr:row>11</xdr:row>
      <xdr:rowOff>54428</xdr:rowOff>
    </xdr:from>
    <xdr:to>
      <xdr:col>4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8</xdr:row>
      <xdr:rowOff>38100</xdr:rowOff>
    </xdr:from>
    <xdr:to>
      <xdr:col>5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790575</xdr:colOff>
      <xdr:row>9</xdr:row>
      <xdr:rowOff>10198</xdr:rowOff>
    </xdr:from>
    <xdr:to>
      <xdr:col>5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438151</xdr:colOff>
      <xdr:row>13</xdr:row>
      <xdr:rowOff>115676</xdr:rowOff>
    </xdr:from>
    <xdr:to>
      <xdr:col>5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12</xdr:row>
      <xdr:rowOff>57150</xdr:rowOff>
    </xdr:from>
    <xdr:to>
      <xdr:col>5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10</xdr:row>
      <xdr:rowOff>104775</xdr:rowOff>
    </xdr:from>
    <xdr:to>
      <xdr:col>5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498475</xdr:colOff>
      <xdr:row>14</xdr:row>
      <xdr:rowOff>62442</xdr:rowOff>
    </xdr:from>
    <xdr:to>
      <xdr:col>5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409576</xdr:colOff>
      <xdr:row>16</xdr:row>
      <xdr:rowOff>19050</xdr:rowOff>
    </xdr:from>
    <xdr:to>
      <xdr:col>5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514351</xdr:colOff>
      <xdr:row>20</xdr:row>
      <xdr:rowOff>19050</xdr:rowOff>
    </xdr:from>
    <xdr:to>
      <xdr:col>5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0</xdr:rowOff>
    </xdr:from>
    <xdr:to>
      <xdr:col>5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590550</xdr:colOff>
      <xdr:row>23</xdr:row>
      <xdr:rowOff>28575</xdr:rowOff>
    </xdr:from>
    <xdr:to>
      <xdr:col>5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391584</xdr:colOff>
      <xdr:row>24</xdr:row>
      <xdr:rowOff>53975</xdr:rowOff>
    </xdr:from>
    <xdr:to>
      <xdr:col>5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25</xdr:row>
      <xdr:rowOff>47625</xdr:rowOff>
    </xdr:from>
    <xdr:to>
      <xdr:col>5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29</xdr:row>
      <xdr:rowOff>63500</xdr:rowOff>
    </xdr:from>
    <xdr:to>
      <xdr:col>5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358775</xdr:colOff>
      <xdr:row>15</xdr:row>
      <xdr:rowOff>79375</xdr:rowOff>
    </xdr:from>
    <xdr:to>
      <xdr:col>5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742951</xdr:colOff>
      <xdr:row>30</xdr:row>
      <xdr:rowOff>9526</xdr:rowOff>
    </xdr:from>
    <xdr:to>
      <xdr:col>5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647700</xdr:colOff>
      <xdr:row>31</xdr:row>
      <xdr:rowOff>47625</xdr:rowOff>
    </xdr:from>
    <xdr:to>
      <xdr:col>5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25400</xdr:colOff>
      <xdr:row>0</xdr:row>
      <xdr:rowOff>108373</xdr:rowOff>
    </xdr:from>
    <xdr:to>
      <xdr:col>5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5</xdr:col>
      <xdr:colOff>400050</xdr:colOff>
      <xdr:row>21</xdr:row>
      <xdr:rowOff>47625</xdr:rowOff>
    </xdr:from>
    <xdr:to>
      <xdr:col>5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202406</xdr:colOff>
      <xdr:row>11</xdr:row>
      <xdr:rowOff>47625</xdr:rowOff>
    </xdr:from>
    <xdr:to>
      <xdr:col>5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443442</xdr:colOff>
      <xdr:row>8</xdr:row>
      <xdr:rowOff>105834</xdr:rowOff>
    </xdr:from>
    <xdr:to>
      <xdr:col>4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790575</xdr:colOff>
      <xdr:row>9</xdr:row>
      <xdr:rowOff>10198</xdr:rowOff>
    </xdr:from>
    <xdr:to>
      <xdr:col>4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412750</xdr:colOff>
      <xdr:row>13</xdr:row>
      <xdr:rowOff>39476</xdr:rowOff>
    </xdr:from>
    <xdr:to>
      <xdr:col>4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685800</xdr:colOff>
      <xdr:row>12</xdr:row>
      <xdr:rowOff>57150</xdr:rowOff>
    </xdr:from>
    <xdr:to>
      <xdr:col>4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4</xdr:col>
      <xdr:colOff>460375</xdr:colOff>
      <xdr:row>10</xdr:row>
      <xdr:rowOff>96309</xdr:rowOff>
    </xdr:from>
    <xdr:to>
      <xdr:col>4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532341</xdr:colOff>
      <xdr:row>14</xdr:row>
      <xdr:rowOff>79375</xdr:rowOff>
    </xdr:from>
    <xdr:to>
      <xdr:col>4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4</xdr:col>
      <xdr:colOff>418042</xdr:colOff>
      <xdr:row>16</xdr:row>
      <xdr:rowOff>61384</xdr:rowOff>
    </xdr:from>
    <xdr:to>
      <xdr:col>4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514351</xdr:colOff>
      <xdr:row>20</xdr:row>
      <xdr:rowOff>19050</xdr:rowOff>
    </xdr:from>
    <xdr:to>
      <xdr:col>4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541867</xdr:colOff>
      <xdr:row>21</xdr:row>
      <xdr:rowOff>37042</xdr:rowOff>
    </xdr:from>
    <xdr:to>
      <xdr:col>4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485775</xdr:colOff>
      <xdr:row>22</xdr:row>
      <xdr:rowOff>28575</xdr:rowOff>
    </xdr:from>
    <xdr:to>
      <xdr:col>4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4</xdr:col>
      <xdr:colOff>649816</xdr:colOff>
      <xdr:row>23</xdr:row>
      <xdr:rowOff>20108</xdr:rowOff>
    </xdr:from>
    <xdr:to>
      <xdr:col>4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374650</xdr:colOff>
      <xdr:row>24</xdr:row>
      <xdr:rowOff>53975</xdr:rowOff>
    </xdr:from>
    <xdr:to>
      <xdr:col>4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25</xdr:row>
      <xdr:rowOff>47624</xdr:rowOff>
    </xdr:from>
    <xdr:to>
      <xdr:col>4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29</xdr:row>
      <xdr:rowOff>71967</xdr:rowOff>
    </xdr:from>
    <xdr:to>
      <xdr:col>4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445294</xdr:colOff>
      <xdr:row>15</xdr:row>
      <xdr:rowOff>87842</xdr:rowOff>
    </xdr:from>
    <xdr:to>
      <xdr:col>4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4</xdr:col>
      <xdr:colOff>742951</xdr:colOff>
      <xdr:row>30</xdr:row>
      <xdr:rowOff>9526</xdr:rowOff>
    </xdr:from>
    <xdr:to>
      <xdr:col>4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647700</xdr:colOff>
      <xdr:row>31</xdr:row>
      <xdr:rowOff>47625</xdr:rowOff>
    </xdr:from>
    <xdr:to>
      <xdr:col>4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84666</xdr:colOff>
      <xdr:row>0</xdr:row>
      <xdr:rowOff>76201</xdr:rowOff>
    </xdr:from>
    <xdr:to>
      <xdr:col>4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345281</xdr:colOff>
      <xdr:row>11</xdr:row>
      <xdr:rowOff>59532</xdr:rowOff>
    </xdr:from>
    <xdr:to>
      <xdr:col>4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6</xdr:row>
      <xdr:rowOff>38100</xdr:rowOff>
    </xdr:from>
    <xdr:to>
      <xdr:col>0</xdr:col>
      <xdr:colOff>1733255</xdr:colOff>
      <xdr:row>6</xdr:row>
      <xdr:rowOff>397561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D4F9DE2-D16F-480E-9F6B-49CD8C26E4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486275" y="2148840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8</xdr:row>
      <xdr:rowOff>19050</xdr:rowOff>
    </xdr:from>
    <xdr:to>
      <xdr:col>0</xdr:col>
      <xdr:colOff>1584625</xdr:colOff>
      <xdr:row>9</xdr:row>
      <xdr:rowOff>18659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FBF0CE11-3C73-4207-8C70-059ABC422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0" t="5532" r="8616" b="13845"/>
        <a:stretch/>
      </xdr:blipFill>
      <xdr:spPr bwMode="auto">
        <a:xfrm>
          <a:off x="4667250" y="3120390"/>
          <a:ext cx="1070275" cy="418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7</xdr:row>
      <xdr:rowOff>10198</xdr:rowOff>
    </xdr:from>
    <xdr:to>
      <xdr:col>0</xdr:col>
      <xdr:colOff>1386840</xdr:colOff>
      <xdr:row>8</xdr:row>
      <xdr:rowOff>56706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26F4A006-FD7E-475E-8FD5-5BE75BD31D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4943475" y="2616238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438151</xdr:colOff>
      <xdr:row>10</xdr:row>
      <xdr:rowOff>115676</xdr:rowOff>
    </xdr:from>
    <xdr:to>
      <xdr:col>0</xdr:col>
      <xdr:colOff>1543051</xdr:colOff>
      <xdr:row>11</xdr:row>
      <xdr:rowOff>22225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6CD08ABE-DBD0-4C30-97F5-215C736D2F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591051" y="4207616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9</xdr:row>
      <xdr:rowOff>57150</xdr:rowOff>
    </xdr:from>
    <xdr:to>
      <xdr:col>0</xdr:col>
      <xdr:colOff>1353527</xdr:colOff>
      <xdr:row>10</xdr:row>
      <xdr:rowOff>17771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4666B075-D2B3-482D-95B9-6E7FFAF131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6734" t="28566" r="14878" b="30475"/>
        <a:stretch/>
      </xdr:blipFill>
      <xdr:spPr>
        <a:xfrm>
          <a:off x="4838700" y="3653790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11</xdr:row>
      <xdr:rowOff>104775</xdr:rowOff>
    </xdr:from>
    <xdr:to>
      <xdr:col>0</xdr:col>
      <xdr:colOff>1697932</xdr:colOff>
      <xdr:row>11</xdr:row>
      <xdr:rowOff>475908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CB56502-0596-4E2F-B09B-C4E65FBF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692015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498475</xdr:colOff>
      <xdr:row>12</xdr:row>
      <xdr:rowOff>62442</xdr:rowOff>
    </xdr:from>
    <xdr:to>
      <xdr:col>0</xdr:col>
      <xdr:colOff>1698255</xdr:colOff>
      <xdr:row>13</xdr:row>
      <xdr:rowOff>15842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CC1B5F2C-3943-4F91-B390-EC5747F69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" t="25556" r="-1077" b="33148"/>
        <a:stretch/>
      </xdr:blipFill>
      <xdr:spPr>
        <a:xfrm>
          <a:off x="4651375" y="5144982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13</xdr:row>
      <xdr:rowOff>19050</xdr:rowOff>
    </xdr:from>
    <xdr:to>
      <xdr:col>0</xdr:col>
      <xdr:colOff>1731646</xdr:colOff>
      <xdr:row>14</xdr:row>
      <xdr:rowOff>19839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D100790-9091-42DB-8C8A-FE10AAA4A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562476" y="5596890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514351</xdr:colOff>
      <xdr:row>17</xdr:row>
      <xdr:rowOff>19050</xdr:rowOff>
    </xdr:from>
    <xdr:to>
      <xdr:col>0</xdr:col>
      <xdr:colOff>1424940</xdr:colOff>
      <xdr:row>18</xdr:row>
      <xdr:rowOff>21694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D081F88-B7A9-4980-A2F3-E6AD9576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1" y="6640830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21</xdr:row>
      <xdr:rowOff>0</xdr:rowOff>
    </xdr:from>
    <xdr:to>
      <xdr:col>0</xdr:col>
      <xdr:colOff>1692876</xdr:colOff>
      <xdr:row>21</xdr:row>
      <xdr:rowOff>341515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1E158E76-1FD4-42F2-9C7B-511C019D6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638675" y="8420100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20</xdr:row>
      <xdr:rowOff>28575</xdr:rowOff>
    </xdr:from>
    <xdr:to>
      <xdr:col>0</xdr:col>
      <xdr:colOff>1470378</xdr:colOff>
      <xdr:row>20</xdr:row>
      <xdr:rowOff>402204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D1C1DD35-FDC6-4A81-AA99-E79BE091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43450" y="7945755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391584</xdr:colOff>
      <xdr:row>21</xdr:row>
      <xdr:rowOff>53975</xdr:rowOff>
    </xdr:from>
    <xdr:to>
      <xdr:col>0</xdr:col>
      <xdr:colOff>2039030</xdr:colOff>
      <xdr:row>21</xdr:row>
      <xdr:rowOff>403106</xdr:rowOff>
    </xdr:to>
    <xdr:pic>
      <xdr:nvPicPr>
        <xdr:cNvPr id="13" name="Picture 9">
          <a:extLst>
            <a:ext uri="{FF2B5EF4-FFF2-40B4-BE49-F238E27FC236}">
              <a16:creationId xmlns:a16="http://schemas.microsoft.com/office/drawing/2014/main" id="{C3AF9ADE-315F-4B80-961D-10DB6BE3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4484" y="847407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22</xdr:row>
      <xdr:rowOff>47625</xdr:rowOff>
    </xdr:from>
    <xdr:to>
      <xdr:col>0</xdr:col>
      <xdr:colOff>1925020</xdr:colOff>
      <xdr:row>22</xdr:row>
      <xdr:rowOff>284001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8D861C4F-9FFF-4352-90FD-0D99A0E8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33900" y="888682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26</xdr:row>
      <xdr:rowOff>63500</xdr:rowOff>
    </xdr:from>
    <xdr:to>
      <xdr:col>0</xdr:col>
      <xdr:colOff>1581656</xdr:colOff>
      <xdr:row>26</xdr:row>
      <xdr:rowOff>361527</xdr:rowOff>
    </xdr:to>
    <xdr:pic>
      <xdr:nvPicPr>
        <xdr:cNvPr id="15" name="Picture 4">
          <a:extLst>
            <a:ext uri="{FF2B5EF4-FFF2-40B4-BE49-F238E27FC236}">
              <a16:creationId xmlns:a16="http://schemas.microsoft.com/office/drawing/2014/main" id="{F9A4832B-9C5B-4BC3-9614-CF5208A01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98171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358775</xdr:colOff>
      <xdr:row>27</xdr:row>
      <xdr:rowOff>79375</xdr:rowOff>
    </xdr:from>
    <xdr:to>
      <xdr:col>0</xdr:col>
      <xdr:colOff>1920875</xdr:colOff>
      <xdr:row>27</xdr:row>
      <xdr:rowOff>493222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EDDC290A-6A96-417E-9FD4-6791C5CE4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511675" y="1027493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742951</xdr:colOff>
      <xdr:row>28</xdr:row>
      <xdr:rowOff>9526</xdr:rowOff>
    </xdr:from>
    <xdr:to>
      <xdr:col>0</xdr:col>
      <xdr:colOff>1485900</xdr:colOff>
      <xdr:row>29</xdr:row>
      <xdr:rowOff>17913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1301495B-4B99-4F2D-AC15-F8AAA2650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10639426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29</xdr:row>
      <xdr:rowOff>47625</xdr:rowOff>
    </xdr:from>
    <xdr:to>
      <xdr:col>0</xdr:col>
      <xdr:colOff>1771650</xdr:colOff>
      <xdr:row>30</xdr:row>
      <xdr:rowOff>17901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F1FDC0C-D7A4-4873-9719-B0C3E5B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1172825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485775</xdr:colOff>
      <xdr:row>19</xdr:row>
      <xdr:rowOff>28575</xdr:rowOff>
    </xdr:from>
    <xdr:ext cx="1207101" cy="295795"/>
    <xdr:pic>
      <xdr:nvPicPr>
        <xdr:cNvPr id="19" name="Immagine 18">
          <a:extLst>
            <a:ext uri="{FF2B5EF4-FFF2-40B4-BE49-F238E27FC236}">
              <a16:creationId xmlns:a16="http://schemas.microsoft.com/office/drawing/2014/main" id="{8E3E46AB-6528-42E8-BCBE-5F564BAC9F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638675" y="746569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0</xdr:col>
      <xdr:colOff>400050</xdr:colOff>
      <xdr:row>18</xdr:row>
      <xdr:rowOff>47625</xdr:rowOff>
    </xdr:from>
    <xdr:to>
      <xdr:col>0</xdr:col>
      <xdr:colOff>1562100</xdr:colOff>
      <xdr:row>19</xdr:row>
      <xdr:rowOff>95472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E22D3CAD-9443-4D7D-AD5A-1A6C4B5C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7050405"/>
          <a:ext cx="1162050" cy="44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160866</xdr:colOff>
      <xdr:row>0</xdr:row>
      <xdr:rowOff>16933</xdr:rowOff>
    </xdr:from>
    <xdr:to>
      <xdr:col>0</xdr:col>
      <xdr:colOff>1826895</xdr:colOff>
      <xdr:row>0</xdr:row>
      <xdr:rowOff>482600</xdr:rowOff>
    </xdr:to>
    <xdr:pic>
      <xdr:nvPicPr>
        <xdr:cNvPr id="21" name="Immagine 1">
          <a:extLst>
            <a:ext uri="{FF2B5EF4-FFF2-40B4-BE49-F238E27FC236}">
              <a16:creationId xmlns:a16="http://schemas.microsoft.com/office/drawing/2014/main" id="{E9ED3436-A45A-4AFE-B2F9-469D3A1B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6" y="16933"/>
          <a:ext cx="1666029" cy="46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V56"/>
  <sheetViews>
    <sheetView topLeftCell="A6" zoomScale="70" zoomScaleNormal="70" workbookViewId="0">
      <selection activeCell="E11" sqref="E11"/>
    </sheetView>
  </sheetViews>
  <sheetFormatPr defaultRowHeight="15" x14ac:dyDescent="0.25"/>
  <cols>
    <col min="1" max="1" width="5" style="3" customWidth="1"/>
    <col min="2" max="2" width="22.85546875" style="3" customWidth="1"/>
    <col min="3" max="3" width="18.140625" style="3" bestFit="1" customWidth="1"/>
    <col min="4" max="4" width="3.42578125" customWidth="1"/>
    <col min="5" max="5" width="17.7109375" style="3" customWidth="1"/>
    <col min="6" max="6" width="36" customWidth="1"/>
    <col min="7" max="7" width="8.140625" customWidth="1"/>
    <col min="8" max="8" width="39.140625" customWidth="1"/>
    <col min="9" max="9" width="14.5703125" bestFit="1" customWidth="1"/>
    <col min="10" max="10" width="16.5703125" customWidth="1"/>
    <col min="11" max="11" width="17.7109375" customWidth="1"/>
    <col min="12" max="12" width="20.140625" customWidth="1"/>
    <col min="13" max="13" width="22.28515625" customWidth="1"/>
    <col min="14" max="14" width="20" customWidth="1"/>
    <col min="15" max="15" width="4.85546875" customWidth="1"/>
    <col min="16" max="16" width="9.140625" style="3" customWidth="1"/>
    <col min="17" max="17" width="29.5703125" style="87" customWidth="1"/>
    <col min="18" max="18" width="30.140625" customWidth="1"/>
    <col min="19" max="22" width="9.140625" style="3"/>
  </cols>
  <sheetData>
    <row r="1" spans="2:18" x14ac:dyDescent="0.25">
      <c r="F1" s="3"/>
      <c r="G1" s="3"/>
      <c r="H1" s="3"/>
      <c r="I1" s="3"/>
      <c r="J1" s="3"/>
      <c r="K1" s="3"/>
      <c r="L1" s="3"/>
      <c r="M1" s="3"/>
      <c r="N1" s="3"/>
      <c r="O1" s="3"/>
      <c r="Q1" s="79"/>
      <c r="R1" s="3"/>
    </row>
    <row r="2" spans="2:18" x14ac:dyDescent="0.25">
      <c r="D2" s="3"/>
      <c r="F2" s="3"/>
      <c r="G2" s="3"/>
      <c r="H2" s="3"/>
      <c r="I2" s="3"/>
      <c r="J2" s="3"/>
      <c r="K2" s="3"/>
      <c r="L2" s="3"/>
      <c r="M2" s="3"/>
      <c r="N2" s="3"/>
      <c r="O2" s="3"/>
      <c r="Q2" s="79"/>
      <c r="R2" s="3"/>
    </row>
    <row r="3" spans="2:18" ht="22.15" customHeight="1" x14ac:dyDescent="0.25">
      <c r="D3" s="3"/>
      <c r="F3" s="3"/>
      <c r="G3" s="3"/>
      <c r="H3" s="3"/>
      <c r="I3" s="3"/>
      <c r="J3" s="3"/>
      <c r="K3" s="3"/>
      <c r="L3" s="3"/>
      <c r="M3" s="3"/>
      <c r="N3" s="3"/>
      <c r="O3" s="3"/>
      <c r="Q3" s="79"/>
      <c r="R3" s="3"/>
    </row>
    <row r="4" spans="2:18" x14ac:dyDescent="0.25">
      <c r="D4" s="3"/>
      <c r="F4" s="17" t="s">
        <v>57</v>
      </c>
      <c r="G4" s="3"/>
      <c r="H4" s="3"/>
      <c r="I4" s="3"/>
      <c r="J4" s="3"/>
      <c r="K4" s="3"/>
      <c r="L4" s="3"/>
      <c r="M4" s="3"/>
      <c r="N4" s="3"/>
      <c r="O4" s="3"/>
      <c r="Q4" s="79"/>
      <c r="R4" s="3"/>
    </row>
    <row r="5" spans="2:18" x14ac:dyDescent="0.25">
      <c r="D5" s="3"/>
      <c r="F5" s="3"/>
      <c r="G5" s="3"/>
      <c r="H5" s="3"/>
      <c r="I5" s="3"/>
      <c r="J5" s="3"/>
      <c r="K5" s="3"/>
      <c r="L5" s="3"/>
      <c r="M5" s="3"/>
      <c r="N5" s="3"/>
      <c r="O5" s="3"/>
      <c r="Q5" s="79"/>
      <c r="R5" s="3"/>
    </row>
    <row r="6" spans="2:18" x14ac:dyDescent="0.25">
      <c r="B6" s="6"/>
      <c r="C6" s="6"/>
      <c r="D6" s="6"/>
      <c r="F6" s="17" t="s">
        <v>38</v>
      </c>
      <c r="G6" s="5"/>
      <c r="H6" s="6"/>
      <c r="I6" s="6"/>
      <c r="J6" s="6"/>
      <c r="K6" s="6"/>
      <c r="L6" s="6"/>
      <c r="M6" s="6"/>
      <c r="N6" s="6"/>
      <c r="O6" s="3"/>
      <c r="Q6" s="80"/>
      <c r="R6" s="6"/>
    </row>
    <row r="7" spans="2:18" x14ac:dyDescent="0.25">
      <c r="B7" s="6"/>
      <c r="C7" s="6"/>
      <c r="D7" s="19"/>
      <c r="E7" s="6"/>
      <c r="F7" s="6"/>
      <c r="G7" s="5"/>
      <c r="H7" s="3"/>
      <c r="I7" s="3"/>
      <c r="J7" s="3"/>
      <c r="K7" s="3"/>
      <c r="L7" s="3"/>
      <c r="M7" s="3"/>
      <c r="N7" s="3"/>
      <c r="O7" s="3"/>
      <c r="Q7" s="79"/>
      <c r="R7" s="3"/>
    </row>
    <row r="8" spans="2:18" ht="54" x14ac:dyDescent="0.25">
      <c r="B8" s="16" t="s">
        <v>24</v>
      </c>
      <c r="C8" s="16" t="s">
        <v>40</v>
      </c>
      <c r="D8" s="50"/>
      <c r="E8" s="16" t="s">
        <v>0</v>
      </c>
      <c r="F8" s="2" t="s">
        <v>25</v>
      </c>
      <c r="G8" s="2" t="s">
        <v>26</v>
      </c>
      <c r="H8" s="2" t="s">
        <v>55</v>
      </c>
      <c r="I8" s="2" t="s">
        <v>39</v>
      </c>
      <c r="J8" s="2" t="s">
        <v>50</v>
      </c>
      <c r="K8" s="2" t="s">
        <v>36</v>
      </c>
      <c r="L8" s="2" t="s">
        <v>41</v>
      </c>
      <c r="M8" s="2" t="s">
        <v>51</v>
      </c>
      <c r="N8" s="2" t="s">
        <v>42</v>
      </c>
      <c r="O8" s="3"/>
      <c r="Q8" s="81" t="s">
        <v>43</v>
      </c>
      <c r="R8" s="20" t="s">
        <v>44</v>
      </c>
    </row>
    <row r="9" spans="2:18" ht="39" customHeight="1" x14ac:dyDescent="0.25">
      <c r="B9" s="115">
        <v>737262467.39999998</v>
      </c>
      <c r="C9" s="117">
        <v>59940038</v>
      </c>
      <c r="D9" s="51"/>
      <c r="E9" s="120" t="s">
        <v>1</v>
      </c>
      <c r="F9" s="1"/>
      <c r="G9" s="23">
        <v>3</v>
      </c>
      <c r="H9" s="119" t="s">
        <v>73</v>
      </c>
      <c r="I9" s="77">
        <v>93456</v>
      </c>
      <c r="J9" s="25">
        <f t="shared" ref="J9:J17" si="0">Q9/I9</f>
        <v>0.5337592021914056</v>
      </c>
      <c r="K9" s="25">
        <f t="shared" ref="K9:K17" si="1">R9/I9</f>
        <v>0.4662407978085944</v>
      </c>
      <c r="L9" s="28">
        <f t="shared" ref="L9:L17" si="2">I9/C9</f>
        <v>1.5591581707038624E-3</v>
      </c>
      <c r="M9" s="28">
        <f t="shared" ref="M9:M17" si="3">Q9/C9</f>
        <v>8.3221502128510494E-4</v>
      </c>
      <c r="N9" s="28">
        <f t="shared" ref="N9:N17" si="4">R9/C9</f>
        <v>7.269431494187575E-4</v>
      </c>
      <c r="O9" s="3"/>
      <c r="Q9" s="82">
        <v>49883</v>
      </c>
      <c r="R9" s="70">
        <f t="shared" ref="R9:R17" si="5">I9-Q9</f>
        <v>43573</v>
      </c>
    </row>
    <row r="10" spans="2:18" ht="39" customHeight="1" x14ac:dyDescent="0.25">
      <c r="B10" s="115">
        <v>56232525.5</v>
      </c>
      <c r="C10" s="117">
        <v>60837959</v>
      </c>
      <c r="D10" s="51"/>
      <c r="E10" s="120" t="s">
        <v>2</v>
      </c>
      <c r="F10" s="1"/>
      <c r="G10" s="23">
        <v>3</v>
      </c>
      <c r="H10" s="119" t="s">
        <v>73</v>
      </c>
      <c r="I10" s="77">
        <v>202297</v>
      </c>
      <c r="J10" s="25">
        <f t="shared" si="0"/>
        <v>2.2392818479759955E-3</v>
      </c>
      <c r="K10" s="25">
        <f t="shared" si="1"/>
        <v>0.99776071815202405</v>
      </c>
      <c r="L10" s="28">
        <f t="shared" si="2"/>
        <v>3.3251772959707608E-3</v>
      </c>
      <c r="M10" s="28">
        <f t="shared" si="3"/>
        <v>7.4460091601692293E-6</v>
      </c>
      <c r="N10" s="28">
        <f t="shared" si="4"/>
        <v>3.3177312868105913E-3</v>
      </c>
      <c r="O10" s="3"/>
      <c r="Q10" s="78">
        <v>453</v>
      </c>
      <c r="R10" s="70">
        <f t="shared" si="5"/>
        <v>201844</v>
      </c>
    </row>
    <row r="11" spans="2:18" ht="39" customHeight="1" x14ac:dyDescent="0.25">
      <c r="B11" s="115">
        <v>575682193.20000005</v>
      </c>
      <c r="C11" s="117">
        <v>50498438</v>
      </c>
      <c r="D11" s="51"/>
      <c r="E11" s="120" t="s">
        <v>6</v>
      </c>
      <c r="F11" s="1"/>
      <c r="G11" s="23">
        <v>3</v>
      </c>
      <c r="H11" s="119" t="s">
        <v>74</v>
      </c>
      <c r="I11" s="77">
        <v>117663</v>
      </c>
      <c r="J11" s="25">
        <f>Q11/I11</f>
        <v>0</v>
      </c>
      <c r="K11" s="25">
        <f>R11/I11</f>
        <v>1</v>
      </c>
      <c r="L11" s="28">
        <f>I11/C11</f>
        <v>2.3300324655586378E-3</v>
      </c>
      <c r="M11" s="28">
        <f>Q11/C11</f>
        <v>0</v>
      </c>
      <c r="N11" s="28">
        <f>R11/C11</f>
        <v>2.3300324655586378E-3</v>
      </c>
      <c r="O11" s="3"/>
      <c r="Q11" s="78">
        <v>0</v>
      </c>
      <c r="R11" s="70">
        <f>I11-Q11</f>
        <v>117663</v>
      </c>
    </row>
    <row r="12" spans="2:18" ht="39" customHeight="1" x14ac:dyDescent="0.25">
      <c r="B12" s="118">
        <v>349349385</v>
      </c>
      <c r="C12" s="117">
        <v>28871850</v>
      </c>
      <c r="D12" s="51"/>
      <c r="E12" s="120" t="s">
        <v>3</v>
      </c>
      <c r="F12" s="1"/>
      <c r="G12" s="23">
        <v>2</v>
      </c>
      <c r="H12" s="119" t="s">
        <v>77</v>
      </c>
      <c r="I12" s="77">
        <v>21282</v>
      </c>
      <c r="J12" s="25">
        <f t="shared" si="0"/>
        <v>0.63278827177896813</v>
      </c>
      <c r="K12" s="25">
        <f t="shared" si="1"/>
        <v>0.36721172822103187</v>
      </c>
      <c r="L12" s="28">
        <f t="shared" si="2"/>
        <v>7.3711937406158591E-4</v>
      </c>
      <c r="M12" s="28">
        <f t="shared" si="3"/>
        <v>4.6644049480722572E-4</v>
      </c>
      <c r="N12" s="28">
        <f t="shared" si="4"/>
        <v>2.7067887925436024E-4</v>
      </c>
      <c r="O12" s="3"/>
      <c r="Q12" s="78">
        <v>13467</v>
      </c>
      <c r="R12" s="70">
        <f t="shared" si="5"/>
        <v>7815</v>
      </c>
    </row>
    <row r="13" spans="2:18" ht="39" customHeight="1" x14ac:dyDescent="0.25">
      <c r="B13" s="115">
        <v>122105263.28</v>
      </c>
      <c r="C13" s="117">
        <v>105263158</v>
      </c>
      <c r="D13" s="51"/>
      <c r="E13" s="120" t="s">
        <v>5</v>
      </c>
      <c r="F13" s="1"/>
      <c r="G13" s="23">
        <v>2</v>
      </c>
      <c r="H13" s="119" t="s">
        <v>75</v>
      </c>
      <c r="I13" s="77">
        <v>952779</v>
      </c>
      <c r="J13" s="25">
        <f t="shared" si="0"/>
        <v>0.26065540907177848</v>
      </c>
      <c r="K13" s="25">
        <f t="shared" si="1"/>
        <v>0.73934459092822158</v>
      </c>
      <c r="L13" s="28">
        <f t="shared" si="2"/>
        <v>9.0514004909485989E-3</v>
      </c>
      <c r="M13" s="28">
        <f t="shared" si="3"/>
        <v>2.3592964976407037E-3</v>
      </c>
      <c r="N13" s="28">
        <f t="shared" si="4"/>
        <v>6.6921039933078956E-3</v>
      </c>
      <c r="O13" s="3"/>
      <c r="Q13" s="78">
        <v>248347</v>
      </c>
      <c r="R13" s="70">
        <f t="shared" si="5"/>
        <v>704432</v>
      </c>
    </row>
    <row r="14" spans="2:18" ht="39" customHeight="1" x14ac:dyDescent="0.25">
      <c r="B14" s="115">
        <v>107666468.40000001</v>
      </c>
      <c r="C14" s="117">
        <v>6771476</v>
      </c>
      <c r="D14" s="51"/>
      <c r="E14" s="120" t="s">
        <v>4</v>
      </c>
      <c r="F14" s="1"/>
      <c r="G14" s="23">
        <v>2</v>
      </c>
      <c r="H14" s="119" t="s">
        <v>78</v>
      </c>
      <c r="I14" s="77">
        <v>15630</v>
      </c>
      <c r="J14" s="25">
        <f t="shared" si="0"/>
        <v>0.66410748560460653</v>
      </c>
      <c r="K14" s="25">
        <f t="shared" si="1"/>
        <v>0.33589251439539347</v>
      </c>
      <c r="L14" s="28">
        <f t="shared" si="2"/>
        <v>2.30821168088021E-3</v>
      </c>
      <c r="M14" s="28">
        <f t="shared" si="3"/>
        <v>1.5329006556325385E-3</v>
      </c>
      <c r="N14" s="28">
        <f t="shared" si="4"/>
        <v>7.7531102524767124E-4</v>
      </c>
      <c r="O14" s="3"/>
      <c r="Q14" s="78">
        <v>10380</v>
      </c>
      <c r="R14" s="70">
        <f t="shared" si="5"/>
        <v>5250</v>
      </c>
    </row>
    <row r="15" spans="2:18" ht="39" customHeight="1" x14ac:dyDescent="0.25">
      <c r="B15" s="115">
        <v>37201187.799999997</v>
      </c>
      <c r="C15" s="117">
        <v>1848732</v>
      </c>
      <c r="D15" s="51"/>
      <c r="E15" s="120" t="s">
        <v>7</v>
      </c>
      <c r="F15" s="1"/>
      <c r="G15" s="23">
        <v>2</v>
      </c>
      <c r="H15" s="119" t="s">
        <v>73</v>
      </c>
      <c r="I15" s="77">
        <v>8182</v>
      </c>
      <c r="J15" s="25">
        <f t="shared" si="0"/>
        <v>0.11390857980933757</v>
      </c>
      <c r="K15" s="25">
        <f t="shared" si="1"/>
        <v>0.88609142019066245</v>
      </c>
      <c r="L15" s="28">
        <f t="shared" si="2"/>
        <v>4.4257361261664753E-3</v>
      </c>
      <c r="M15" s="28">
        <f t="shared" si="3"/>
        <v>5.0412931674250242E-4</v>
      </c>
      <c r="N15" s="28">
        <f t="shared" si="4"/>
        <v>3.9216068094239725E-3</v>
      </c>
      <c r="O15" s="3"/>
      <c r="Q15" s="78">
        <v>932</v>
      </c>
      <c r="R15" s="70">
        <f t="shared" si="5"/>
        <v>7250</v>
      </c>
    </row>
    <row r="16" spans="2:18" ht="34.15" customHeight="1" x14ac:dyDescent="0.25">
      <c r="B16" s="115">
        <v>35640200.5</v>
      </c>
      <c r="C16" s="117">
        <v>561263</v>
      </c>
      <c r="D16" s="51"/>
      <c r="E16" s="120" t="s">
        <v>16</v>
      </c>
      <c r="F16" s="1"/>
      <c r="G16" s="23">
        <v>2</v>
      </c>
      <c r="H16" s="119" t="s">
        <v>79</v>
      </c>
      <c r="I16" s="77">
        <v>1064</v>
      </c>
      <c r="J16" s="25">
        <f>Q16/I16</f>
        <v>0.68984962406015038</v>
      </c>
      <c r="K16" s="25">
        <f>R16/I16</f>
        <v>0.31015037593984962</v>
      </c>
      <c r="L16" s="28">
        <f>I16/C16</f>
        <v>1.8957244642885777E-3</v>
      </c>
      <c r="M16" s="28">
        <f>Q16/C16</f>
        <v>1.3077648090111054E-3</v>
      </c>
      <c r="N16" s="25">
        <v>1</v>
      </c>
      <c r="O16" s="3"/>
      <c r="Q16" s="78">
        <v>734</v>
      </c>
      <c r="R16" s="70">
        <f>I16-Q16</f>
        <v>330</v>
      </c>
    </row>
    <row r="17" spans="2:18" ht="39" customHeight="1" x14ac:dyDescent="0.25">
      <c r="B17" s="115">
        <v>54058846.909999996</v>
      </c>
      <c r="C17" s="117">
        <v>59249065</v>
      </c>
      <c r="D17" s="51"/>
      <c r="E17" s="120" t="s">
        <v>8</v>
      </c>
      <c r="F17" s="1"/>
      <c r="G17" s="23">
        <v>2</v>
      </c>
      <c r="H17" s="119" t="s">
        <v>82</v>
      </c>
      <c r="I17" s="77">
        <v>310136</v>
      </c>
      <c r="J17" s="25">
        <f t="shared" si="0"/>
        <v>7.5386282147187041E-3</v>
      </c>
      <c r="K17" s="25">
        <f t="shared" si="1"/>
        <v>0.99246137178528127</v>
      </c>
      <c r="L17" s="28">
        <f t="shared" si="2"/>
        <v>5.2344454718399351E-3</v>
      </c>
      <c r="M17" s="28">
        <f t="shared" si="3"/>
        <v>3.9460538322419097E-5</v>
      </c>
      <c r="N17" s="28">
        <f t="shared" si="4"/>
        <v>5.1949849335175165E-3</v>
      </c>
      <c r="O17" s="3"/>
      <c r="Q17" s="78">
        <v>2338</v>
      </c>
      <c r="R17" s="70">
        <f t="shared" si="5"/>
        <v>307798</v>
      </c>
    </row>
    <row r="18" spans="2:18" x14ac:dyDescent="0.25">
      <c r="B18" s="63"/>
      <c r="C18" s="73"/>
      <c r="D18" s="19"/>
      <c r="E18" s="98"/>
      <c r="F18" s="6"/>
      <c r="G18" s="7"/>
      <c r="H18" s="61"/>
      <c r="I18" s="38"/>
      <c r="J18" s="35"/>
      <c r="K18" s="5"/>
      <c r="L18" s="5"/>
      <c r="M18" s="5"/>
      <c r="N18" s="5"/>
      <c r="O18" s="3"/>
      <c r="Q18" s="83"/>
      <c r="R18" s="71"/>
    </row>
    <row r="19" spans="2:18" x14ac:dyDescent="0.25">
      <c r="B19" s="106"/>
      <c r="C19" s="100"/>
      <c r="D19" s="6"/>
      <c r="E19" s="107"/>
      <c r="F19" s="17" t="s">
        <v>54</v>
      </c>
      <c r="G19" s="7"/>
      <c r="H19" s="61"/>
      <c r="I19" s="38"/>
      <c r="J19" s="35"/>
      <c r="K19" s="5"/>
      <c r="L19" s="5"/>
      <c r="M19" s="5"/>
      <c r="N19" s="5"/>
      <c r="O19" s="3"/>
      <c r="Q19" s="113"/>
      <c r="R19" s="114"/>
    </row>
    <row r="20" spans="2:18" x14ac:dyDescent="0.25">
      <c r="B20" s="63"/>
      <c r="C20" s="73"/>
      <c r="D20" s="19"/>
      <c r="E20" s="98"/>
      <c r="F20" s="6"/>
      <c r="G20" s="7"/>
      <c r="H20" s="61"/>
      <c r="I20" s="38"/>
      <c r="J20" s="35"/>
      <c r="K20" s="5"/>
      <c r="L20" s="5"/>
      <c r="M20" s="5"/>
      <c r="N20" s="5"/>
      <c r="O20" s="3"/>
      <c r="Q20" s="83"/>
      <c r="R20" s="71"/>
    </row>
    <row r="21" spans="2:18" ht="41.25" customHeight="1" x14ac:dyDescent="0.25">
      <c r="B21" s="115">
        <v>489056733</v>
      </c>
      <c r="C21" s="116">
        <v>29110000</v>
      </c>
      <c r="D21" s="52"/>
      <c r="E21" s="120" t="s">
        <v>9</v>
      </c>
      <c r="F21" s="1"/>
      <c r="G21" s="23">
        <v>3</v>
      </c>
      <c r="H21" s="119" t="s">
        <v>73</v>
      </c>
      <c r="I21" s="77">
        <v>66691</v>
      </c>
      <c r="J21" s="25">
        <f>Q21/I21</f>
        <v>0.41380396155403276</v>
      </c>
      <c r="K21" s="25">
        <f>R21/I21</f>
        <v>0.58619603844596724</v>
      </c>
      <c r="L21" s="28">
        <f t="shared" ref="L21:L26" si="6">I21/C21</f>
        <v>2.290999656475438E-3</v>
      </c>
      <c r="M21" s="28">
        <f t="shared" ref="M21:M26" si="7">Q21/C21</f>
        <v>9.4802473376846439E-4</v>
      </c>
      <c r="N21" s="28">
        <f t="shared" ref="N21:N26" si="8">R21/C21</f>
        <v>1.3429749227069736E-3</v>
      </c>
      <c r="O21" s="3"/>
      <c r="Q21" s="82">
        <v>27597</v>
      </c>
      <c r="R21" s="70">
        <f>I21-Q21</f>
        <v>39094</v>
      </c>
    </row>
    <row r="22" spans="2:18" ht="34.5" customHeight="1" x14ac:dyDescent="0.25">
      <c r="B22" s="115">
        <v>84329703.719999999</v>
      </c>
      <c r="C22" s="116">
        <v>8120181</v>
      </c>
      <c r="D22" s="52"/>
      <c r="E22" s="120" t="s">
        <v>10</v>
      </c>
      <c r="F22" s="1"/>
      <c r="G22" s="23">
        <v>3</v>
      </c>
      <c r="H22" s="119" t="s">
        <v>73</v>
      </c>
      <c r="I22" s="77">
        <v>386</v>
      </c>
      <c r="J22" s="25">
        <f t="shared" ref="J22:J26" si="9">Q22/I22</f>
        <v>0</v>
      </c>
      <c r="K22" s="25">
        <f t="shared" ref="K22:K26" si="10">R22/I22</f>
        <v>1</v>
      </c>
      <c r="L22" s="28">
        <f t="shared" si="6"/>
        <v>4.7535886207462616E-5</v>
      </c>
      <c r="M22" s="28">
        <f t="shared" si="7"/>
        <v>0</v>
      </c>
      <c r="N22" s="28">
        <f t="shared" si="8"/>
        <v>4.7535886207462616E-5</v>
      </c>
      <c r="O22" s="3"/>
      <c r="Q22" s="78">
        <v>0</v>
      </c>
      <c r="R22" s="70">
        <f t="shared" ref="R22:R26" si="11">I22-Q22</f>
        <v>386</v>
      </c>
    </row>
    <row r="23" spans="2:18" ht="37.9" customHeight="1" x14ac:dyDescent="0.25">
      <c r="B23" s="115">
        <v>57270779.667400002</v>
      </c>
      <c r="C23" s="116">
        <v>617303</v>
      </c>
      <c r="D23" s="52"/>
      <c r="E23" s="120" t="s">
        <v>11</v>
      </c>
      <c r="F23" s="1"/>
      <c r="G23" s="23">
        <v>2</v>
      </c>
      <c r="H23" s="119" t="s">
        <v>72</v>
      </c>
      <c r="I23" s="77">
        <v>7274</v>
      </c>
      <c r="J23" s="25">
        <f t="shared" si="9"/>
        <v>0.21996150673632114</v>
      </c>
      <c r="K23" s="25">
        <f t="shared" si="10"/>
        <v>0.78003849326367891</v>
      </c>
      <c r="L23" s="28">
        <f t="shared" si="6"/>
        <v>1.1783516360685109E-2</v>
      </c>
      <c r="M23" s="28">
        <f t="shared" si="7"/>
        <v>2.5919200133483881E-3</v>
      </c>
      <c r="N23" s="28">
        <f t="shared" si="8"/>
        <v>9.1915963473367217E-3</v>
      </c>
      <c r="O23" s="3"/>
      <c r="Q23" s="82">
        <v>1600</v>
      </c>
      <c r="R23" s="70">
        <f>I23-Q23</f>
        <v>5674</v>
      </c>
    </row>
    <row r="24" spans="2:18" ht="39.75" customHeight="1" x14ac:dyDescent="0.25">
      <c r="B24" s="115">
        <v>385357572.94999999</v>
      </c>
      <c r="C24" s="116">
        <v>35516827</v>
      </c>
      <c r="D24" s="52"/>
      <c r="E24" s="120" t="s">
        <v>12</v>
      </c>
      <c r="F24" s="1"/>
      <c r="G24" s="23">
        <v>2</v>
      </c>
      <c r="H24" s="119" t="s">
        <v>80</v>
      </c>
      <c r="I24" s="77">
        <v>295630</v>
      </c>
      <c r="J24" s="25">
        <f t="shared" si="9"/>
        <v>0.3853465480499273</v>
      </c>
      <c r="K24" s="25">
        <f t="shared" si="10"/>
        <v>0.6146534519500727</v>
      </c>
      <c r="L24" s="28">
        <f t="shared" si="6"/>
        <v>8.3236602188590785E-3</v>
      </c>
      <c r="M24" s="28">
        <f t="shared" si="7"/>
        <v>3.207493732477848E-3</v>
      </c>
      <c r="N24" s="28">
        <f t="shared" si="8"/>
        <v>5.1161664863812297E-3</v>
      </c>
      <c r="O24" s="3"/>
      <c r="Q24" s="82">
        <v>113920</v>
      </c>
      <c r="R24" s="70">
        <f t="shared" si="11"/>
        <v>181710</v>
      </c>
    </row>
    <row r="25" spans="2:18" ht="33" customHeight="1" x14ac:dyDescent="0.25">
      <c r="B25" s="115">
        <v>614885554.82560003</v>
      </c>
      <c r="C25" s="116">
        <v>70537048</v>
      </c>
      <c r="D25" s="52"/>
      <c r="E25" s="120" t="s">
        <v>13</v>
      </c>
      <c r="F25" s="1"/>
      <c r="G25" s="23">
        <v>2</v>
      </c>
      <c r="H25" s="119" t="s">
        <v>81</v>
      </c>
      <c r="I25" s="77">
        <v>191823</v>
      </c>
      <c r="J25" s="25">
        <f t="shared" si="9"/>
        <v>0.83410227136474768</v>
      </c>
      <c r="K25" s="25">
        <f t="shared" si="10"/>
        <v>0.16589772863525229</v>
      </c>
      <c r="L25" s="28">
        <f t="shared" si="6"/>
        <v>2.7194645287679179E-3</v>
      </c>
      <c r="M25" s="28">
        <f t="shared" si="7"/>
        <v>2.2683115403411835E-3</v>
      </c>
      <c r="N25" s="28">
        <f t="shared" si="8"/>
        <v>4.5115298842673425E-4</v>
      </c>
      <c r="O25" s="3"/>
      <c r="Q25" s="82">
        <v>160000</v>
      </c>
      <c r="R25" s="70">
        <f t="shared" si="11"/>
        <v>31823</v>
      </c>
    </row>
    <row r="26" spans="2:18" ht="27" customHeight="1" x14ac:dyDescent="0.25">
      <c r="B26" s="115">
        <v>43201512</v>
      </c>
      <c r="C26" s="116">
        <v>1800063</v>
      </c>
      <c r="D26" s="52"/>
      <c r="E26" s="120" t="s">
        <v>14</v>
      </c>
      <c r="F26" s="1"/>
      <c r="G26" s="23">
        <v>2</v>
      </c>
      <c r="H26" s="119" t="s">
        <v>76</v>
      </c>
      <c r="I26" s="77">
        <v>10552</v>
      </c>
      <c r="J26" s="25">
        <f t="shared" si="9"/>
        <v>0</v>
      </c>
      <c r="K26" s="25">
        <f t="shared" si="10"/>
        <v>1</v>
      </c>
      <c r="L26" s="28">
        <f t="shared" si="6"/>
        <v>5.8620170516254155E-3</v>
      </c>
      <c r="M26" s="28">
        <f t="shared" si="7"/>
        <v>0</v>
      </c>
      <c r="N26" s="28">
        <f t="shared" si="8"/>
        <v>5.8620170516254155E-3</v>
      </c>
      <c r="O26" s="3"/>
      <c r="Q26" s="78">
        <v>0</v>
      </c>
      <c r="R26" s="70">
        <f t="shared" si="11"/>
        <v>10552</v>
      </c>
    </row>
    <row r="27" spans="2:18" x14ac:dyDescent="0.25">
      <c r="B27" s="63"/>
      <c r="C27" s="73"/>
      <c r="D27" s="19"/>
      <c r="E27" s="98"/>
      <c r="F27" s="6"/>
      <c r="G27" s="7"/>
      <c r="H27" s="73"/>
      <c r="I27" s="39"/>
      <c r="J27" s="37"/>
      <c r="K27" s="18"/>
      <c r="L27" s="6"/>
      <c r="M27" s="6"/>
      <c r="N27" s="6"/>
      <c r="O27" s="3"/>
      <c r="Q27" s="84"/>
      <c r="R27" s="72"/>
    </row>
    <row r="28" spans="2:18" ht="17.25" x14ac:dyDescent="0.25">
      <c r="B28" s="106"/>
      <c r="C28" s="100"/>
      <c r="D28" s="6"/>
      <c r="E28" s="107"/>
      <c r="F28" s="17" t="s">
        <v>52</v>
      </c>
      <c r="G28" s="7"/>
      <c r="H28" s="73"/>
      <c r="I28" s="39"/>
      <c r="J28" s="37"/>
      <c r="K28" s="18"/>
      <c r="L28" s="6"/>
      <c r="M28" s="6"/>
      <c r="N28" s="6"/>
      <c r="O28" s="3"/>
      <c r="Q28" s="111"/>
      <c r="R28" s="112"/>
    </row>
    <row r="29" spans="2:18" x14ac:dyDescent="0.25">
      <c r="B29" s="63"/>
      <c r="C29" s="73"/>
      <c r="D29" s="19"/>
      <c r="E29" s="98"/>
      <c r="F29" s="6"/>
      <c r="G29" s="7"/>
      <c r="H29" s="73"/>
      <c r="I29" s="39"/>
      <c r="J29" s="37"/>
      <c r="K29" s="18"/>
      <c r="L29" s="6"/>
      <c r="M29" s="6"/>
      <c r="N29" s="6"/>
      <c r="O29" s="3"/>
      <c r="Q29" s="84"/>
      <c r="R29" s="72"/>
    </row>
    <row r="30" spans="2:18" ht="35.25" customHeight="1" x14ac:dyDescent="0.25">
      <c r="B30" s="115">
        <v>97564997.950000003</v>
      </c>
      <c r="C30" s="116">
        <v>28000516</v>
      </c>
      <c r="D30" s="52"/>
      <c r="E30" s="120" t="s">
        <v>15</v>
      </c>
      <c r="F30" s="1"/>
      <c r="G30" s="23">
        <v>1</v>
      </c>
      <c r="H30" s="119" t="s">
        <v>83</v>
      </c>
      <c r="I30" s="77">
        <v>10791</v>
      </c>
      <c r="J30" s="25">
        <f t="shared" ref="J30:J32" si="12">Q30/I30</f>
        <v>0</v>
      </c>
      <c r="K30" s="25">
        <f t="shared" ref="K30:K32" si="13">R30/I30</f>
        <v>1</v>
      </c>
      <c r="L30" s="28">
        <f t="shared" ref="L30:L32" si="14">I30/C30</f>
        <v>3.8538575503394294E-4</v>
      </c>
      <c r="M30" s="28">
        <f t="shared" ref="M30:M32" si="15">Q30/C30</f>
        <v>0</v>
      </c>
      <c r="N30" s="25">
        <v>1</v>
      </c>
      <c r="O30" s="3"/>
      <c r="Q30" s="78">
        <v>0</v>
      </c>
      <c r="R30" s="70">
        <f>I30-Q30</f>
        <v>10791</v>
      </c>
    </row>
    <row r="31" spans="2:18" ht="39" customHeight="1" x14ac:dyDescent="0.25">
      <c r="B31" s="115">
        <v>20045292.800000001</v>
      </c>
      <c r="C31" s="116">
        <v>963736</v>
      </c>
      <c r="D31" s="52"/>
      <c r="E31" s="120" t="s">
        <v>18</v>
      </c>
      <c r="F31" s="1"/>
      <c r="G31" s="23">
        <v>1</v>
      </c>
      <c r="H31" s="119" t="s">
        <v>71</v>
      </c>
      <c r="I31" s="77">
        <v>1000</v>
      </c>
      <c r="J31" s="25">
        <f t="shared" si="12"/>
        <v>0</v>
      </c>
      <c r="K31" s="25">
        <f t="shared" si="13"/>
        <v>1</v>
      </c>
      <c r="L31" s="28">
        <f t="shared" si="14"/>
        <v>1.0376285621788539E-3</v>
      </c>
      <c r="M31" s="28">
        <f t="shared" si="15"/>
        <v>0</v>
      </c>
      <c r="N31" s="25">
        <v>1</v>
      </c>
      <c r="O31" s="3"/>
      <c r="Q31" s="78">
        <v>0</v>
      </c>
      <c r="R31" s="70">
        <f>I31-Q31</f>
        <v>1000</v>
      </c>
    </row>
    <row r="32" spans="2:18" ht="41.45" customHeight="1" x14ac:dyDescent="0.25">
      <c r="B32" s="115">
        <v>115587571.316</v>
      </c>
      <c r="C32" s="116">
        <v>7766938</v>
      </c>
      <c r="D32" s="52"/>
      <c r="E32" s="120" t="s">
        <v>17</v>
      </c>
      <c r="F32" s="1"/>
      <c r="G32" s="23">
        <v>1</v>
      </c>
      <c r="H32" s="119" t="s">
        <v>72</v>
      </c>
      <c r="I32" s="77">
        <v>400</v>
      </c>
      <c r="J32" s="25">
        <f t="shared" si="12"/>
        <v>0</v>
      </c>
      <c r="K32" s="25">
        <f t="shared" si="13"/>
        <v>1</v>
      </c>
      <c r="L32" s="28">
        <f t="shared" si="14"/>
        <v>5.1500346726084331E-5</v>
      </c>
      <c r="M32" s="28">
        <f t="shared" si="15"/>
        <v>0</v>
      </c>
      <c r="N32" s="25">
        <v>1</v>
      </c>
      <c r="O32" s="3"/>
      <c r="Q32" s="78">
        <v>0</v>
      </c>
      <c r="R32" s="70">
        <f>I32-Q32</f>
        <v>400</v>
      </c>
    </row>
    <row r="33" spans="2:18" x14ac:dyDescent="0.25">
      <c r="B33" s="6"/>
      <c r="C33" s="6"/>
      <c r="D33" s="19"/>
      <c r="E33" s="6"/>
      <c r="F33" s="6"/>
      <c r="G33" s="7"/>
      <c r="H33" s="6"/>
      <c r="I33" s="8"/>
      <c r="J33" s="8"/>
      <c r="K33" s="8"/>
      <c r="L33" s="6"/>
      <c r="M33" s="6"/>
      <c r="N33" s="6"/>
      <c r="O33" s="3"/>
      <c r="Q33" s="109"/>
      <c r="R33" s="8"/>
    </row>
    <row r="34" spans="2:18" ht="20.25" hidden="1" customHeight="1" x14ac:dyDescent="0.25">
      <c r="B34" s="6"/>
      <c r="C34" s="6"/>
      <c r="D34" s="19"/>
      <c r="E34" s="4" t="s">
        <v>19</v>
      </c>
      <c r="F34" s="9"/>
      <c r="G34" s="7"/>
      <c r="H34" s="9"/>
      <c r="I34" s="8"/>
      <c r="J34" s="8"/>
      <c r="K34" s="8"/>
      <c r="L34" s="6"/>
      <c r="M34" s="6"/>
      <c r="N34" s="6"/>
      <c r="O34" s="3"/>
      <c r="Q34" s="109"/>
      <c r="R34" s="8"/>
    </row>
    <row r="35" spans="2:18" ht="19.5" hidden="1" customHeight="1" x14ac:dyDescent="0.25">
      <c r="B35" s="6"/>
      <c r="C35" s="6"/>
      <c r="D35" s="19"/>
      <c r="E35" s="6"/>
      <c r="F35" s="6"/>
      <c r="G35" s="7"/>
      <c r="H35" s="6"/>
      <c r="I35" s="8"/>
      <c r="J35" s="8"/>
      <c r="K35" s="8"/>
      <c r="L35" s="6"/>
      <c r="M35" s="6"/>
      <c r="N35" s="6"/>
      <c r="O35" s="3"/>
      <c r="Q35" s="109"/>
      <c r="R35" s="8"/>
    </row>
    <row r="36" spans="2:18" ht="30" hidden="1" customHeight="1" x14ac:dyDescent="0.25">
      <c r="B36" s="108"/>
      <c r="C36" s="6"/>
      <c r="D36" s="19"/>
      <c r="E36" s="10" t="s">
        <v>20</v>
      </c>
      <c r="F36" s="10"/>
      <c r="G36" s="11">
        <v>1</v>
      </c>
      <c r="H36" s="10"/>
      <c r="I36" s="12"/>
      <c r="J36" s="12"/>
      <c r="K36" s="12"/>
      <c r="L36" s="13" t="e">
        <f>I36/B36</f>
        <v>#DIV/0!</v>
      </c>
      <c r="M36" s="13" t="e">
        <f>Q36/B36</f>
        <v>#DIV/0!</v>
      </c>
      <c r="N36" s="13" t="e">
        <f>R36/B36</f>
        <v>#DIV/0!</v>
      </c>
      <c r="O36" s="3"/>
      <c r="Q36" s="110"/>
      <c r="R36" s="12">
        <f>I36-Q36</f>
        <v>0</v>
      </c>
    </row>
    <row r="37" spans="2:18" ht="32.25" hidden="1" customHeight="1" x14ac:dyDescent="0.25">
      <c r="B37" s="108"/>
      <c r="C37" s="6"/>
      <c r="D37" s="19"/>
      <c r="E37" s="10" t="s">
        <v>21</v>
      </c>
      <c r="F37" s="10"/>
      <c r="G37" s="14"/>
      <c r="H37" s="10"/>
      <c r="I37" s="12"/>
      <c r="J37" s="12"/>
      <c r="K37" s="12"/>
      <c r="L37" s="13" t="e">
        <f>I37/B37</f>
        <v>#DIV/0!</v>
      </c>
      <c r="M37" s="13" t="e">
        <f>Q37/B37</f>
        <v>#DIV/0!</v>
      </c>
      <c r="N37" s="13" t="e">
        <f>R37/B37</f>
        <v>#DIV/0!</v>
      </c>
      <c r="O37" s="3"/>
      <c r="Q37" s="110"/>
      <c r="R37" s="12">
        <f>I37-Q37</f>
        <v>0</v>
      </c>
    </row>
    <row r="38" spans="2:18" hidden="1" x14ac:dyDescent="0.25">
      <c r="B38" s="6"/>
      <c r="C38" s="6"/>
      <c r="D38" s="19"/>
      <c r="E38" s="6"/>
      <c r="F38" s="3"/>
      <c r="G38" s="5"/>
      <c r="H38" s="3"/>
      <c r="I38" s="3"/>
      <c r="J38" s="3"/>
      <c r="K38" s="3"/>
      <c r="L38" s="3"/>
      <c r="M38" s="3"/>
      <c r="N38" s="3"/>
      <c r="O38" s="3"/>
      <c r="Q38" s="79"/>
      <c r="R38" s="3"/>
    </row>
    <row r="39" spans="2:18" x14ac:dyDescent="0.25">
      <c r="C39" s="6"/>
      <c r="D39" s="6"/>
      <c r="F39" s="3" t="s">
        <v>28</v>
      </c>
      <c r="G39" s="3"/>
      <c r="H39" s="3"/>
      <c r="I39" s="3"/>
      <c r="J39" s="3"/>
      <c r="K39" s="3"/>
      <c r="L39" s="3"/>
      <c r="M39" s="3"/>
      <c r="N39" s="3"/>
      <c r="O39" s="3"/>
      <c r="Q39" s="79"/>
      <c r="R39" s="3"/>
    </row>
    <row r="40" spans="2:18" x14ac:dyDescent="0.25">
      <c r="D40" s="3"/>
      <c r="F40" s="15" t="s">
        <v>45</v>
      </c>
      <c r="G40" s="3"/>
      <c r="H40" s="3"/>
      <c r="I40" s="3"/>
      <c r="J40" s="3"/>
      <c r="K40" s="3"/>
      <c r="L40" s="3"/>
      <c r="M40" s="3"/>
      <c r="N40" s="3"/>
      <c r="O40" s="3"/>
      <c r="Q40" s="79"/>
      <c r="R40" s="3"/>
    </row>
    <row r="41" spans="2:18" x14ac:dyDescent="0.25">
      <c r="D41" s="3"/>
      <c r="F41" s="3" t="s">
        <v>46</v>
      </c>
      <c r="G41" s="3"/>
      <c r="H41" s="3"/>
      <c r="I41" s="3"/>
      <c r="J41" s="3"/>
      <c r="K41" s="3"/>
      <c r="L41" s="3"/>
      <c r="M41" s="3"/>
      <c r="N41" s="3"/>
      <c r="O41" s="3"/>
      <c r="Q41" s="79"/>
      <c r="R41" s="3"/>
    </row>
    <row r="42" spans="2:18" x14ac:dyDescent="0.25">
      <c r="D42" s="3"/>
      <c r="F42" s="3" t="s">
        <v>47</v>
      </c>
      <c r="G42" s="3"/>
      <c r="H42" s="3"/>
      <c r="I42" s="3"/>
      <c r="J42" s="3"/>
      <c r="K42" s="3"/>
      <c r="L42" s="3"/>
      <c r="M42" s="3"/>
      <c r="N42" s="3"/>
      <c r="O42" s="3"/>
      <c r="Q42" s="79"/>
      <c r="R42" s="3"/>
    </row>
    <row r="43" spans="2:18" x14ac:dyDescent="0.25">
      <c r="D43" s="3"/>
      <c r="F43" s="3" t="s">
        <v>48</v>
      </c>
      <c r="G43" s="3"/>
      <c r="H43" s="3"/>
      <c r="I43" s="3"/>
      <c r="J43" s="3"/>
      <c r="K43" s="3"/>
      <c r="L43" s="3"/>
      <c r="M43" s="3"/>
      <c r="N43" s="3"/>
      <c r="O43" s="3"/>
      <c r="Q43" s="79"/>
      <c r="R43" s="3"/>
    </row>
    <row r="44" spans="2:18" x14ac:dyDescent="0.25">
      <c r="D44" s="3"/>
      <c r="F44" s="3" t="s">
        <v>49</v>
      </c>
      <c r="G44" s="3"/>
      <c r="H44" s="3"/>
      <c r="I44" s="3"/>
      <c r="J44" s="3"/>
      <c r="K44" s="3"/>
      <c r="L44" s="3"/>
      <c r="M44" s="3"/>
      <c r="N44" s="3"/>
      <c r="O44" s="3"/>
      <c r="Q44" s="79"/>
      <c r="R44" s="3"/>
    </row>
    <row r="45" spans="2:18" x14ac:dyDescent="0.25">
      <c r="D45" s="3"/>
      <c r="F45" t="s">
        <v>53</v>
      </c>
      <c r="K45" s="3"/>
      <c r="L45" s="3"/>
      <c r="M45" s="3"/>
      <c r="N45" s="3"/>
      <c r="O45" s="3"/>
      <c r="Q45" s="79"/>
      <c r="R45" s="3"/>
    </row>
    <row r="46" spans="2:18" x14ac:dyDescent="0.25">
      <c r="D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79"/>
      <c r="R46" s="3"/>
    </row>
    <row r="47" spans="2:18" x14ac:dyDescent="0.25">
      <c r="D47" s="3"/>
      <c r="F47" s="3" t="s">
        <v>61</v>
      </c>
      <c r="G47" s="3"/>
      <c r="H47" s="3"/>
      <c r="I47" s="3"/>
      <c r="J47" s="3"/>
      <c r="K47" s="3"/>
      <c r="L47" s="3"/>
      <c r="M47" s="3"/>
      <c r="N47" s="3"/>
      <c r="O47" s="3"/>
      <c r="Q47" s="79"/>
      <c r="R47" s="3"/>
    </row>
    <row r="48" spans="2:18" x14ac:dyDescent="0.25">
      <c r="D48" s="3"/>
      <c r="F48" s="3"/>
      <c r="G48" s="3"/>
      <c r="H48" s="3"/>
      <c r="I48" s="3"/>
      <c r="J48" s="3"/>
      <c r="K48" s="3"/>
      <c r="L48" s="3"/>
      <c r="M48" s="3"/>
      <c r="N48" s="3"/>
      <c r="O48" s="3"/>
      <c r="Q48" s="79"/>
      <c r="R48" s="3"/>
    </row>
    <row r="49" spans="4:8" x14ac:dyDescent="0.25">
      <c r="D49" s="3"/>
    </row>
    <row r="50" spans="4:8" x14ac:dyDescent="0.25">
      <c r="D50" s="3"/>
    </row>
    <row r="51" spans="4:8" x14ac:dyDescent="0.25">
      <c r="D51" s="3"/>
    </row>
    <row r="52" spans="4:8" x14ac:dyDescent="0.25">
      <c r="D52" s="3"/>
    </row>
    <row r="53" spans="4:8" x14ac:dyDescent="0.25">
      <c r="D53" s="3"/>
    </row>
    <row r="54" spans="4:8" x14ac:dyDescent="0.25">
      <c r="D54" s="3"/>
    </row>
    <row r="55" spans="4:8" x14ac:dyDescent="0.25">
      <c r="D55" s="3"/>
      <c r="H55" s="122"/>
    </row>
    <row r="56" spans="4:8" x14ac:dyDescent="0.25">
      <c r="D56" s="3"/>
    </row>
  </sheetData>
  <sortState xmlns:xlrd2="http://schemas.microsoft.com/office/spreadsheetml/2017/richdata2" ref="A30:V32">
    <sortCondition descending="1" ref="G30:G32"/>
  </sortState>
  <pageMargins left="0.25" right="0.25" top="0.75" bottom="0.75" header="0.3" footer="0.3"/>
  <pageSetup paperSize="9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G54"/>
  <sheetViews>
    <sheetView topLeftCell="A3" zoomScale="80" zoomScaleNormal="80" workbookViewId="0">
      <selection activeCell="D11" sqref="D11"/>
    </sheetView>
  </sheetViews>
  <sheetFormatPr defaultRowHeight="15" x14ac:dyDescent="0.25"/>
  <cols>
    <col min="1" max="1" width="7.28515625" style="3" customWidth="1"/>
    <col min="2" max="2" width="22.85546875" style="34" bestFit="1" customWidth="1"/>
    <col min="3" max="3" width="11.85546875" style="3" customWidth="1"/>
    <col min="4" max="4" width="23.5703125" style="3" customWidth="1"/>
    <col min="5" max="5" width="45.5703125" customWidth="1"/>
    <col min="6" max="6" width="6.7109375" bestFit="1" customWidth="1"/>
    <col min="7" max="7" width="39.28515625" bestFit="1" customWidth="1"/>
    <col min="8" max="8" width="18.140625" bestFit="1" customWidth="1"/>
    <col min="9" max="9" width="17.42578125" bestFit="1" customWidth="1"/>
    <col min="10" max="10" width="20.7109375" customWidth="1"/>
    <col min="11" max="12" width="17.140625" bestFit="1" customWidth="1"/>
    <col min="13" max="13" width="19.28515625" bestFit="1" customWidth="1"/>
    <col min="14" max="14" width="5" customWidth="1"/>
    <col min="15" max="15" width="8.85546875" style="3" customWidth="1"/>
    <col min="16" max="16" width="30" style="87" customWidth="1"/>
    <col min="17" max="17" width="24.42578125" style="87" customWidth="1"/>
    <col min="18" max="22" width="8.85546875" style="3" customWidth="1"/>
    <col min="23" max="33" width="9.140625" style="3"/>
  </cols>
  <sheetData>
    <row r="1" spans="2:17" x14ac:dyDescent="0.25">
      <c r="E1" s="3"/>
      <c r="F1" s="3"/>
      <c r="G1" s="3"/>
      <c r="H1" s="3"/>
      <c r="I1" s="3"/>
      <c r="J1" s="3"/>
      <c r="K1" s="3"/>
      <c r="L1" s="3"/>
      <c r="M1" s="3"/>
      <c r="N1" s="3"/>
      <c r="P1" s="79"/>
      <c r="Q1" s="79"/>
    </row>
    <row r="2" spans="2:17" x14ac:dyDescent="0.25">
      <c r="E2" s="3"/>
      <c r="F2" s="3"/>
      <c r="G2" s="3"/>
      <c r="H2" s="3"/>
      <c r="I2" s="3"/>
      <c r="J2" s="3"/>
      <c r="K2" s="3"/>
      <c r="L2" s="3"/>
      <c r="M2" s="3"/>
      <c r="N2" s="3"/>
      <c r="P2" s="79"/>
      <c r="Q2" s="79"/>
    </row>
    <row r="3" spans="2:17" ht="20.45" customHeight="1" x14ac:dyDescent="0.25">
      <c r="E3" s="3"/>
      <c r="F3" s="3"/>
      <c r="G3" s="3"/>
      <c r="H3" s="3"/>
      <c r="I3" s="3"/>
      <c r="J3" s="3"/>
      <c r="K3" s="3"/>
      <c r="L3" s="3"/>
      <c r="M3" s="3"/>
      <c r="N3" s="3"/>
      <c r="P3" s="79"/>
      <c r="Q3" s="79"/>
    </row>
    <row r="4" spans="2:17" x14ac:dyDescent="0.25">
      <c r="E4" s="17" t="s">
        <v>56</v>
      </c>
      <c r="F4" s="3"/>
      <c r="G4" s="3"/>
      <c r="H4" s="3"/>
      <c r="I4" s="3"/>
      <c r="J4" s="3"/>
      <c r="K4" s="3"/>
      <c r="L4" s="3"/>
      <c r="M4" s="3"/>
      <c r="N4" s="3"/>
      <c r="P4" s="79"/>
      <c r="Q4" s="79"/>
    </row>
    <row r="5" spans="2:17" x14ac:dyDescent="0.25">
      <c r="E5" s="3"/>
      <c r="F5" s="3"/>
      <c r="G5" s="3"/>
      <c r="H5" s="3"/>
      <c r="I5" s="3"/>
      <c r="J5" s="3"/>
      <c r="K5" s="3"/>
      <c r="L5" s="3"/>
      <c r="M5" s="3"/>
      <c r="N5" s="3"/>
      <c r="P5" s="79"/>
      <c r="Q5" s="79"/>
    </row>
    <row r="6" spans="2:17" x14ac:dyDescent="0.25">
      <c r="B6" s="33"/>
      <c r="C6" s="6"/>
      <c r="E6" s="17" t="s">
        <v>38</v>
      </c>
      <c r="F6" s="5"/>
      <c r="G6" s="6"/>
      <c r="H6" s="6"/>
      <c r="I6" s="6"/>
      <c r="J6" s="6"/>
      <c r="K6" s="6"/>
      <c r="L6" s="6"/>
      <c r="M6" s="6"/>
      <c r="N6" s="3"/>
      <c r="P6" s="80"/>
      <c r="Q6" s="80"/>
    </row>
    <row r="7" spans="2:17" x14ac:dyDescent="0.25">
      <c r="B7" s="33"/>
      <c r="C7" s="6"/>
      <c r="D7" s="6"/>
      <c r="E7" s="6"/>
      <c r="F7" s="5"/>
      <c r="G7" s="3"/>
      <c r="H7" s="3"/>
      <c r="I7" s="3"/>
      <c r="J7" s="3"/>
      <c r="K7" s="3"/>
      <c r="L7" s="3"/>
      <c r="M7" s="3"/>
      <c r="N7" s="3"/>
      <c r="P7" s="79"/>
      <c r="Q7" s="79"/>
    </row>
    <row r="8" spans="2:17" ht="63.75" x14ac:dyDescent="0.25">
      <c r="B8" s="16" t="s">
        <v>24</v>
      </c>
      <c r="C8" s="6"/>
      <c r="D8" s="16" t="s">
        <v>0</v>
      </c>
      <c r="E8" s="2" t="s">
        <v>25</v>
      </c>
      <c r="F8" s="2" t="s">
        <v>26</v>
      </c>
      <c r="G8" s="2" t="s">
        <v>55</v>
      </c>
      <c r="H8" s="2" t="s">
        <v>27</v>
      </c>
      <c r="I8" s="2" t="s">
        <v>50</v>
      </c>
      <c r="J8" s="2" t="s">
        <v>36</v>
      </c>
      <c r="K8" s="2" t="s">
        <v>37</v>
      </c>
      <c r="L8" s="2" t="s">
        <v>29</v>
      </c>
      <c r="M8" s="2" t="s">
        <v>30</v>
      </c>
      <c r="N8" s="3"/>
      <c r="P8" s="81" t="s">
        <v>22</v>
      </c>
      <c r="Q8" s="81" t="s">
        <v>23</v>
      </c>
    </row>
    <row r="9" spans="2:17" ht="39" customHeight="1" x14ac:dyDescent="0.25">
      <c r="B9" s="97">
        <f>'Quantità bimestre in corso'!B9</f>
        <v>737262467.39999998</v>
      </c>
      <c r="C9" s="6"/>
      <c r="D9" s="120" t="s">
        <v>1</v>
      </c>
      <c r="E9" s="1"/>
      <c r="F9" s="27">
        <v>3</v>
      </c>
      <c r="G9" s="119" t="s">
        <v>73</v>
      </c>
      <c r="H9" s="76">
        <v>1149508.8</v>
      </c>
      <c r="I9" s="25">
        <f t="shared" ref="I9:I17" si="0">P9/H9</f>
        <v>0.5337592021914056</v>
      </c>
      <c r="J9" s="25">
        <f t="shared" ref="J9:J17" si="1">Q9/H9</f>
        <v>0.4662407978085944</v>
      </c>
      <c r="K9" s="28">
        <f t="shared" ref="K9:K17" si="2">H9/B9</f>
        <v>1.5591581707038624E-3</v>
      </c>
      <c r="L9" s="28">
        <f t="shared" ref="L9:L17" si="3">P9/B9</f>
        <v>8.3221502128510505E-4</v>
      </c>
      <c r="M9" s="28">
        <f t="shared" ref="M9:M17" si="4">Q9/B9</f>
        <v>7.269431494187575E-4</v>
      </c>
      <c r="N9" s="3"/>
      <c r="P9" s="88">
        <v>613560.9</v>
      </c>
      <c r="Q9" s="92">
        <f t="shared" ref="Q9:Q17" si="5">H9-P9</f>
        <v>535947.9</v>
      </c>
    </row>
    <row r="10" spans="2:17" ht="39" customHeight="1" x14ac:dyDescent="0.25">
      <c r="B10" s="97">
        <f>'Quantità bimestre in corso'!B10</f>
        <v>56232525.5</v>
      </c>
      <c r="C10" s="6"/>
      <c r="D10" s="120" t="s">
        <v>2</v>
      </c>
      <c r="E10" s="1"/>
      <c r="F10" s="27">
        <v>3</v>
      </c>
      <c r="G10" s="119" t="s">
        <v>73</v>
      </c>
      <c r="H10" s="76">
        <v>186976.44</v>
      </c>
      <c r="I10" s="25">
        <f t="shared" si="0"/>
        <v>2.1804886219889521E-3</v>
      </c>
      <c r="J10" s="25">
        <f t="shared" si="1"/>
        <v>0.99781951137801095</v>
      </c>
      <c r="K10" s="28">
        <f t="shared" si="2"/>
        <v>3.3250585553017712E-3</v>
      </c>
      <c r="L10" s="28">
        <f t="shared" si="3"/>
        <v>7.2502523472825345E-6</v>
      </c>
      <c r="M10" s="28">
        <f t="shared" si="4"/>
        <v>3.3178083029544885E-3</v>
      </c>
      <c r="N10" s="3"/>
      <c r="P10" s="88">
        <v>407.7</v>
      </c>
      <c r="Q10" s="92">
        <f t="shared" si="5"/>
        <v>186568.74</v>
      </c>
    </row>
    <row r="11" spans="2:17" ht="39" customHeight="1" x14ac:dyDescent="0.25">
      <c r="B11" s="97">
        <f>'Quantità bimestre in corso'!B11</f>
        <v>575682193.20000005</v>
      </c>
      <c r="C11" s="6"/>
      <c r="D11" s="120" t="s">
        <v>6</v>
      </c>
      <c r="E11" s="1"/>
      <c r="F11" s="27">
        <v>3</v>
      </c>
      <c r="G11" s="119" t="s">
        <v>74</v>
      </c>
      <c r="H11" s="76">
        <v>1447254.9</v>
      </c>
      <c r="I11" s="25">
        <f>P11/H11</f>
        <v>0</v>
      </c>
      <c r="J11" s="25">
        <f>Q11/H11</f>
        <v>1</v>
      </c>
      <c r="K11" s="28">
        <f>H11/B11</f>
        <v>2.5139823970501086E-3</v>
      </c>
      <c r="L11" s="28">
        <f>P11/B11</f>
        <v>0</v>
      </c>
      <c r="M11" s="28">
        <f>Q11/B11</f>
        <v>2.5139823970501086E-3</v>
      </c>
      <c r="N11" s="3"/>
      <c r="P11" s="88">
        <v>0</v>
      </c>
      <c r="Q11" s="92">
        <f>H11-P11</f>
        <v>1447254.9</v>
      </c>
    </row>
    <row r="12" spans="2:17" ht="39" customHeight="1" x14ac:dyDescent="0.25">
      <c r="B12" s="97">
        <f>'Quantità bimestre in corso'!B12</f>
        <v>349349385</v>
      </c>
      <c r="C12" s="6"/>
      <c r="D12" s="120" t="s">
        <v>3</v>
      </c>
      <c r="E12" s="1"/>
      <c r="F12" s="27">
        <v>2</v>
      </c>
      <c r="G12" s="119" t="s">
        <v>77</v>
      </c>
      <c r="H12" s="76">
        <v>248999.4</v>
      </c>
      <c r="I12" s="25">
        <f t="shared" si="0"/>
        <v>0.63278827177896813</v>
      </c>
      <c r="J12" s="25">
        <f t="shared" si="1"/>
        <v>0.36721172822103187</v>
      </c>
      <c r="K12" s="28">
        <f t="shared" si="2"/>
        <v>7.1275179144797982E-4</v>
      </c>
      <c r="L12" s="28">
        <f t="shared" si="3"/>
        <v>4.5102097431773066E-4</v>
      </c>
      <c r="M12" s="28">
        <f t="shared" si="4"/>
        <v>2.6173081713024916E-4</v>
      </c>
      <c r="N12" s="3"/>
      <c r="P12" s="88">
        <v>157563.9</v>
      </c>
      <c r="Q12" s="92">
        <f t="shared" si="5"/>
        <v>91435.5</v>
      </c>
    </row>
    <row r="13" spans="2:17" ht="35.450000000000003" customHeight="1" x14ac:dyDescent="0.25">
      <c r="B13" s="97">
        <f>'Quantità bimestre in corso'!B13</f>
        <v>122105263.28</v>
      </c>
      <c r="C13" s="6"/>
      <c r="D13" s="120" t="s">
        <v>5</v>
      </c>
      <c r="E13" s="1"/>
      <c r="F13" s="27">
        <v>2</v>
      </c>
      <c r="G13" s="119" t="s">
        <v>75</v>
      </c>
      <c r="H13" s="76">
        <v>1105223.6399999999</v>
      </c>
      <c r="I13" s="25">
        <f t="shared" si="0"/>
        <v>0.26065584337302089</v>
      </c>
      <c r="J13" s="25">
        <f t="shared" si="1"/>
        <v>0.73934415662697905</v>
      </c>
      <c r="K13" s="28">
        <f t="shared" si="2"/>
        <v>9.0514004909485989E-3</v>
      </c>
      <c r="L13" s="28">
        <f t="shared" si="3"/>
        <v>2.3593004286751821E-3</v>
      </c>
      <c r="M13" s="28">
        <f t="shared" si="4"/>
        <v>6.6921000622734159E-3</v>
      </c>
      <c r="N13" s="3"/>
      <c r="P13" s="88">
        <v>288083</v>
      </c>
      <c r="Q13" s="92">
        <f t="shared" si="5"/>
        <v>817140.6399999999</v>
      </c>
    </row>
    <row r="14" spans="2:17" ht="36.6" customHeight="1" x14ac:dyDescent="0.25">
      <c r="B14" s="97">
        <f>'Quantità bimestre in corso'!B14</f>
        <v>107666468.40000001</v>
      </c>
      <c r="C14" s="6"/>
      <c r="D14" s="120" t="s">
        <v>4</v>
      </c>
      <c r="E14" s="1"/>
      <c r="F14" s="27">
        <v>2</v>
      </c>
      <c r="G14" s="119" t="s">
        <v>78</v>
      </c>
      <c r="H14" s="76">
        <v>239139</v>
      </c>
      <c r="I14" s="25">
        <f t="shared" si="0"/>
        <v>0.66410748560460653</v>
      </c>
      <c r="J14" s="25">
        <f t="shared" si="1"/>
        <v>0.33589251439539347</v>
      </c>
      <c r="K14" s="28">
        <f t="shared" si="2"/>
        <v>2.2211093532998245E-3</v>
      </c>
      <c r="L14" s="28">
        <f t="shared" si="3"/>
        <v>1.47505534787282E-3</v>
      </c>
      <c r="M14" s="28">
        <f t="shared" si="4"/>
        <v>7.4605400542700434E-4</v>
      </c>
      <c r="N14" s="3"/>
      <c r="P14" s="88">
        <v>158814</v>
      </c>
      <c r="Q14" s="92">
        <f t="shared" si="5"/>
        <v>80325</v>
      </c>
    </row>
    <row r="15" spans="2:17" ht="39" customHeight="1" x14ac:dyDescent="0.25">
      <c r="B15" s="97">
        <f>'Quantità bimestre in corso'!B15</f>
        <v>37201187.799999997</v>
      </c>
      <c r="C15" s="6"/>
      <c r="D15" s="120" t="s">
        <v>7</v>
      </c>
      <c r="E15" s="1"/>
      <c r="F15" s="27">
        <v>2</v>
      </c>
      <c r="G15" s="119" t="s">
        <v>73</v>
      </c>
      <c r="H15" s="76">
        <v>130093.8</v>
      </c>
      <c r="I15" s="25">
        <f t="shared" si="0"/>
        <v>0.11390857980933757</v>
      </c>
      <c r="J15" s="25">
        <f t="shared" si="1"/>
        <v>0.88609142019066245</v>
      </c>
      <c r="K15" s="28">
        <f t="shared" si="2"/>
        <v>3.4970335006346224E-3</v>
      </c>
      <c r="L15" s="28">
        <f t="shared" si="3"/>
        <v>3.9834211960296603E-4</v>
      </c>
      <c r="M15" s="28">
        <f t="shared" si="4"/>
        <v>3.0986913810316565E-3</v>
      </c>
      <c r="N15" s="3"/>
      <c r="P15" s="88">
        <v>14818.8</v>
      </c>
      <c r="Q15" s="92">
        <f t="shared" si="5"/>
        <v>115275</v>
      </c>
    </row>
    <row r="16" spans="2:17" ht="34.15" customHeight="1" x14ac:dyDescent="0.25">
      <c r="B16" s="97">
        <f>'Quantità bimestre in corso'!B16</f>
        <v>35640200.5</v>
      </c>
      <c r="C16" s="6"/>
      <c r="D16" s="120" t="s">
        <v>16</v>
      </c>
      <c r="E16" s="1"/>
      <c r="F16" s="23">
        <v>2</v>
      </c>
      <c r="G16" s="119" t="s">
        <v>79</v>
      </c>
      <c r="H16" s="76">
        <v>64904</v>
      </c>
      <c r="I16" s="25">
        <f>P16/H16</f>
        <v>0.68984962406015038</v>
      </c>
      <c r="J16" s="25">
        <f>Q16/H16</f>
        <v>0.31015037593984962</v>
      </c>
      <c r="K16" s="28">
        <f>H16/B16</f>
        <v>1.8210896428598935E-3</v>
      </c>
      <c r="L16" s="28">
        <f>P16/B16</f>
        <v>1.2562780055067311E-3</v>
      </c>
      <c r="M16" s="28">
        <v>1</v>
      </c>
      <c r="N16" s="3"/>
      <c r="P16" s="88">
        <v>44774</v>
      </c>
      <c r="Q16" s="92">
        <f>H16-P16</f>
        <v>20130</v>
      </c>
    </row>
    <row r="17" spans="2:17" ht="39" customHeight="1" x14ac:dyDescent="0.25">
      <c r="B17" s="97">
        <f>'Quantità bimestre in corso'!B17</f>
        <v>54058846.909999996</v>
      </c>
      <c r="C17" s="6"/>
      <c r="D17" s="120" t="s">
        <v>8</v>
      </c>
      <c r="E17" s="1"/>
      <c r="F17" s="27">
        <v>2</v>
      </c>
      <c r="G17" s="119" t="s">
        <v>82</v>
      </c>
      <c r="H17" s="76">
        <v>291925.46999999997</v>
      </c>
      <c r="I17" s="25">
        <f t="shared" si="0"/>
        <v>7.3681820226237892E-3</v>
      </c>
      <c r="J17" s="25">
        <f t="shared" si="1"/>
        <v>0.9926318179773761</v>
      </c>
      <c r="K17" s="28">
        <f t="shared" si="2"/>
        <v>5.4001423760668219E-3</v>
      </c>
      <c r="L17" s="28">
        <f t="shared" si="3"/>
        <v>3.978923197494447E-5</v>
      </c>
      <c r="M17" s="28">
        <f t="shared" si="4"/>
        <v>5.3603531440918773E-3</v>
      </c>
      <c r="N17" s="3"/>
      <c r="P17" s="88">
        <v>2150.96</v>
      </c>
      <c r="Q17" s="92">
        <f t="shared" si="5"/>
        <v>289774.50999999995</v>
      </c>
    </row>
    <row r="18" spans="2:17" x14ac:dyDescent="0.25">
      <c r="B18" s="63"/>
      <c r="C18" s="6"/>
      <c r="D18" s="19"/>
      <c r="E18" s="6"/>
      <c r="F18" s="7"/>
      <c r="G18" s="68"/>
      <c r="H18" s="99"/>
      <c r="I18" s="5"/>
      <c r="J18" s="5"/>
      <c r="K18" s="5"/>
      <c r="L18" s="5"/>
      <c r="M18" s="5"/>
      <c r="N18" s="3"/>
      <c r="P18" s="89"/>
      <c r="Q18" s="89"/>
    </row>
    <row r="19" spans="2:17" x14ac:dyDescent="0.25">
      <c r="B19" s="63"/>
      <c r="C19" s="6"/>
      <c r="D19"/>
      <c r="E19" s="17" t="s">
        <v>54</v>
      </c>
      <c r="F19" s="7"/>
      <c r="G19" s="99"/>
      <c r="H19" s="99"/>
      <c r="I19" s="5"/>
      <c r="J19" s="5"/>
      <c r="K19" s="5"/>
      <c r="L19" s="5"/>
      <c r="M19" s="5"/>
      <c r="N19" s="3"/>
      <c r="P19" s="90"/>
      <c r="Q19" s="90"/>
    </row>
    <row r="20" spans="2:17" x14ac:dyDescent="0.25">
      <c r="B20" s="63"/>
      <c r="C20" s="6"/>
      <c r="D20" s="19"/>
      <c r="E20" s="6"/>
      <c r="F20" s="7"/>
      <c r="G20" s="68"/>
      <c r="H20" s="99"/>
      <c r="I20" s="5"/>
      <c r="J20" s="5"/>
      <c r="K20" s="5"/>
      <c r="L20" s="5"/>
      <c r="M20" s="5"/>
      <c r="N20" s="3"/>
      <c r="P20" s="89"/>
      <c r="Q20" s="89"/>
    </row>
    <row r="21" spans="2:17" ht="34.5" customHeight="1" x14ac:dyDescent="0.25">
      <c r="B21" s="97">
        <f>'Quantità bimestre in corso'!B21</f>
        <v>489056733</v>
      </c>
      <c r="C21" s="6"/>
      <c r="D21" s="120" t="s">
        <v>9</v>
      </c>
      <c r="E21" s="1"/>
      <c r="F21" s="27">
        <v>3</v>
      </c>
      <c r="G21" s="119" t="s">
        <v>73</v>
      </c>
      <c r="H21" s="76">
        <v>1120430.3999999999</v>
      </c>
      <c r="I21" s="25">
        <f t="shared" ref="I21:I26" si="6">P21/H21</f>
        <v>0.41398867792234129</v>
      </c>
      <c r="J21" s="25">
        <f t="shared" ref="J21:J26" si="7">Q21/H21</f>
        <v>0.58601132207765871</v>
      </c>
      <c r="K21" s="28">
        <f t="shared" ref="K21:K26" si="8">H21/B21</f>
        <v>2.291002913152818E-3</v>
      </c>
      <c r="L21" s="28">
        <f t="shared" ref="L21:L26" si="9">P21/B21</f>
        <v>9.4844926713236763E-4</v>
      </c>
      <c r="M21" s="28">
        <f t="shared" ref="M21:M26" si="10">Q21/B21</f>
        <v>1.3425536460204503E-3</v>
      </c>
      <c r="N21" s="3"/>
      <c r="P21" s="88">
        <v>463845.5</v>
      </c>
      <c r="Q21" s="92">
        <f t="shared" ref="Q21:Q26" si="11">H21-P21</f>
        <v>656584.89999999991</v>
      </c>
    </row>
    <row r="22" spans="2:17" ht="34.15" customHeight="1" x14ac:dyDescent="0.25">
      <c r="B22" s="97">
        <f>'Quantità bimestre in corso'!B22</f>
        <v>84329703.719999999</v>
      </c>
      <c r="C22" s="6"/>
      <c r="D22" s="120" t="s">
        <v>10</v>
      </c>
      <c r="E22" s="1"/>
      <c r="F22" s="27">
        <v>3</v>
      </c>
      <c r="G22" s="119" t="s">
        <v>73</v>
      </c>
      <c r="H22" s="76">
        <v>4008.7</v>
      </c>
      <c r="I22" s="25">
        <f t="shared" si="6"/>
        <v>0</v>
      </c>
      <c r="J22" s="25">
        <f t="shared" si="7"/>
        <v>1</v>
      </c>
      <c r="K22" s="28">
        <f t="shared" si="8"/>
        <v>4.7536037993327838E-5</v>
      </c>
      <c r="L22" s="28">
        <f t="shared" si="9"/>
        <v>0</v>
      </c>
      <c r="M22" s="28">
        <f t="shared" si="10"/>
        <v>4.7536037993327838E-5</v>
      </c>
      <c r="N22" s="3"/>
      <c r="P22" s="88">
        <v>0</v>
      </c>
      <c r="Q22" s="92">
        <f t="shared" si="11"/>
        <v>4008.7</v>
      </c>
    </row>
    <row r="23" spans="2:17" ht="29.25" customHeight="1" x14ac:dyDescent="0.25">
      <c r="B23" s="97">
        <f>'Quantità bimestre in corso'!B23</f>
        <v>57270779.667400002</v>
      </c>
      <c r="C23" s="6"/>
      <c r="D23" s="120" t="s">
        <v>11</v>
      </c>
      <c r="E23" s="1"/>
      <c r="F23" s="27">
        <v>2</v>
      </c>
      <c r="G23" s="119" t="s">
        <v>72</v>
      </c>
      <c r="H23" s="76">
        <v>686352</v>
      </c>
      <c r="I23" s="25">
        <f t="shared" si="6"/>
        <v>0.22146070820803321</v>
      </c>
      <c r="J23" s="25">
        <f t="shared" si="7"/>
        <v>0.77853929179196679</v>
      </c>
      <c r="K23" s="28">
        <f t="shared" si="8"/>
        <v>1.1984331346386212E-2</v>
      </c>
      <c r="L23" s="28">
        <f t="shared" si="9"/>
        <v>2.6540585073704225E-3</v>
      </c>
      <c r="M23" s="28">
        <f t="shared" si="10"/>
        <v>9.3302728390157897E-3</v>
      </c>
      <c r="N23" s="3"/>
      <c r="P23" s="88">
        <v>152000</v>
      </c>
      <c r="Q23" s="92">
        <f t="shared" si="11"/>
        <v>534352</v>
      </c>
    </row>
    <row r="24" spans="2:17" ht="27" customHeight="1" x14ac:dyDescent="0.25">
      <c r="B24" s="97">
        <f>'Quantità bimestre in corso'!B24</f>
        <v>385357572.94999999</v>
      </c>
      <c r="C24" s="6"/>
      <c r="D24" s="120" t="s">
        <v>12</v>
      </c>
      <c r="E24" s="1"/>
      <c r="F24" s="27">
        <v>2</v>
      </c>
      <c r="G24" s="119" t="s">
        <v>80</v>
      </c>
      <c r="H24" s="76">
        <v>3286077.5</v>
      </c>
      <c r="I24" s="25">
        <f t="shared" si="6"/>
        <v>0.38088937342469859</v>
      </c>
      <c r="J24" s="25">
        <f t="shared" si="7"/>
        <v>0.61911062657530136</v>
      </c>
      <c r="K24" s="28">
        <f t="shared" si="8"/>
        <v>8.5273463678015408E-3</v>
      </c>
      <c r="L24" s="28">
        <f t="shared" si="9"/>
        <v>3.2479756150073087E-3</v>
      </c>
      <c r="M24" s="28">
        <f t="shared" si="10"/>
        <v>5.2793707527942326E-3</v>
      </c>
      <c r="N24" s="3"/>
      <c r="P24" s="88">
        <v>1251632</v>
      </c>
      <c r="Q24" s="92">
        <f t="shared" si="11"/>
        <v>2034445.5</v>
      </c>
    </row>
    <row r="25" spans="2:17" ht="30" customHeight="1" x14ac:dyDescent="0.25">
      <c r="B25" s="97">
        <f>'Quantità bimestre in corso'!B25</f>
        <v>614885554.82560003</v>
      </c>
      <c r="C25" s="6"/>
      <c r="D25" s="120" t="s">
        <v>13</v>
      </c>
      <c r="E25" s="1"/>
      <c r="F25" s="27">
        <v>2</v>
      </c>
      <c r="G25" s="119" t="s">
        <v>81</v>
      </c>
      <c r="H25" s="76">
        <v>1609654.4</v>
      </c>
      <c r="I25" s="25">
        <f t="shared" si="6"/>
        <v>0.8342163386128103</v>
      </c>
      <c r="J25" s="25">
        <f t="shared" si="7"/>
        <v>0.16578366138718964</v>
      </c>
      <c r="K25" s="28">
        <f t="shared" si="8"/>
        <v>2.6178113754136674E-3</v>
      </c>
      <c r="L25" s="28">
        <f t="shared" si="9"/>
        <v>2.1838210207765548E-3</v>
      </c>
      <c r="M25" s="28">
        <f t="shared" si="10"/>
        <v>4.3399035463711263E-4</v>
      </c>
      <c r="N25" s="3"/>
      <c r="P25" s="88">
        <v>1342800</v>
      </c>
      <c r="Q25" s="92">
        <f t="shared" si="11"/>
        <v>266854.39999999991</v>
      </c>
    </row>
    <row r="26" spans="2:17" ht="39.75" customHeight="1" x14ac:dyDescent="0.25">
      <c r="B26" s="97">
        <f>'Quantità bimestre in corso'!B26</f>
        <v>43201512</v>
      </c>
      <c r="C26" s="6"/>
      <c r="D26" s="120" t="s">
        <v>14</v>
      </c>
      <c r="E26" s="1"/>
      <c r="F26" s="27">
        <v>2</v>
      </c>
      <c r="G26" s="119" t="s">
        <v>76</v>
      </c>
      <c r="H26" s="76">
        <v>225844.8</v>
      </c>
      <c r="I26" s="25">
        <f t="shared" si="6"/>
        <v>0</v>
      </c>
      <c r="J26" s="25">
        <f t="shared" si="7"/>
        <v>1</v>
      </c>
      <c r="K26" s="28">
        <f t="shared" si="8"/>
        <v>5.2277059191817169E-3</v>
      </c>
      <c r="L26" s="28">
        <f t="shared" si="9"/>
        <v>0</v>
      </c>
      <c r="M26" s="28">
        <f t="shared" si="10"/>
        <v>5.2277059191817169E-3</v>
      </c>
      <c r="N26" s="3"/>
      <c r="P26" s="88">
        <v>0</v>
      </c>
      <c r="Q26" s="92">
        <f t="shared" si="11"/>
        <v>225844.8</v>
      </c>
    </row>
    <row r="27" spans="2:17" x14ac:dyDescent="0.25">
      <c r="B27" s="63"/>
      <c r="C27" s="6"/>
      <c r="D27" s="98"/>
      <c r="E27" s="6"/>
      <c r="F27" s="7"/>
      <c r="G27" s="73"/>
      <c r="H27" s="101"/>
      <c r="I27" s="18"/>
      <c r="J27" s="18"/>
      <c r="K27" s="6"/>
      <c r="L27" s="6"/>
      <c r="M27" s="6"/>
      <c r="N27" s="3"/>
      <c r="P27" s="91"/>
      <c r="Q27" s="91"/>
    </row>
    <row r="28" spans="2:17" ht="17.25" x14ac:dyDescent="0.25">
      <c r="B28" s="63"/>
      <c r="C28" s="6"/>
      <c r="D28" s="45"/>
      <c r="E28" s="17" t="s">
        <v>52</v>
      </c>
      <c r="F28" s="7"/>
      <c r="G28" s="100"/>
      <c r="H28" s="101"/>
      <c r="I28" s="18"/>
      <c r="J28" s="18"/>
      <c r="K28" s="6"/>
      <c r="L28" s="6"/>
      <c r="M28" s="6"/>
      <c r="N28" s="3"/>
      <c r="P28" s="91"/>
      <c r="Q28" s="91"/>
    </row>
    <row r="29" spans="2:17" x14ac:dyDescent="0.25">
      <c r="B29" s="63"/>
      <c r="C29" s="6"/>
      <c r="D29" s="98"/>
      <c r="E29" s="6"/>
      <c r="F29" s="7"/>
      <c r="G29" s="73"/>
      <c r="H29" s="101"/>
      <c r="I29" s="18"/>
      <c r="J29" s="18"/>
      <c r="K29" s="6"/>
      <c r="L29" s="6"/>
      <c r="M29" s="6"/>
      <c r="N29" s="3"/>
      <c r="P29" s="91"/>
      <c r="Q29" s="91"/>
    </row>
    <row r="30" spans="2:17" ht="32.450000000000003" customHeight="1" x14ac:dyDescent="0.25">
      <c r="B30" s="97">
        <f>'Quantità bimestre in corso'!B30</f>
        <v>97564997.950000003</v>
      </c>
      <c r="C30" s="6"/>
      <c r="D30" s="120" t="s">
        <v>15</v>
      </c>
      <c r="E30" s="1"/>
      <c r="F30" s="23">
        <v>1</v>
      </c>
      <c r="G30" s="119" t="s">
        <v>83</v>
      </c>
      <c r="H30" s="76">
        <v>33243.599999999999</v>
      </c>
      <c r="I30" s="25">
        <f t="shared" ref="I30:I32" si="12">P30/H30</f>
        <v>0</v>
      </c>
      <c r="J30" s="25">
        <f t="shared" ref="J30:J32" si="13">Q30/H30</f>
        <v>1</v>
      </c>
      <c r="K30" s="28">
        <f>H30/B30</f>
        <v>3.4073285192950692E-4</v>
      </c>
      <c r="L30" s="28">
        <f t="shared" ref="L30:L32" si="14">P30/B30</f>
        <v>0</v>
      </c>
      <c r="M30" s="28">
        <v>1</v>
      </c>
      <c r="N30" s="3"/>
      <c r="P30" s="88">
        <v>0</v>
      </c>
      <c r="Q30" s="92">
        <f>H30-P30</f>
        <v>33243.599999999999</v>
      </c>
    </row>
    <row r="31" spans="2:17" ht="37.9" customHeight="1" x14ac:dyDescent="0.25">
      <c r="B31" s="97">
        <f>'Quantità bimestre in corso'!B31</f>
        <v>20045292.800000001</v>
      </c>
      <c r="C31" s="6"/>
      <c r="D31" s="120" t="s">
        <v>18</v>
      </c>
      <c r="E31" s="1"/>
      <c r="F31" s="23">
        <v>1</v>
      </c>
      <c r="G31" s="119" t="s">
        <v>71</v>
      </c>
      <c r="H31" s="76">
        <v>19200</v>
      </c>
      <c r="I31" s="25">
        <f t="shared" si="12"/>
        <v>0</v>
      </c>
      <c r="J31" s="25">
        <f t="shared" si="13"/>
        <v>1</v>
      </c>
      <c r="K31" s="28">
        <f t="shared" ref="K31:K32" si="15">H31/B31</f>
        <v>9.5783085792590665E-4</v>
      </c>
      <c r="L31" s="28">
        <f t="shared" si="14"/>
        <v>0</v>
      </c>
      <c r="M31" s="28">
        <v>1</v>
      </c>
      <c r="N31" s="3"/>
      <c r="P31" s="88">
        <v>0</v>
      </c>
      <c r="Q31" s="92">
        <f>H31-P31</f>
        <v>19200</v>
      </c>
    </row>
    <row r="32" spans="2:17" ht="43.9" customHeight="1" x14ac:dyDescent="0.25">
      <c r="B32" s="97">
        <f>'Quantità bimestre in corso'!B32</f>
        <v>115587571.316</v>
      </c>
      <c r="C32" s="6"/>
      <c r="D32" s="120" t="s">
        <v>17</v>
      </c>
      <c r="E32" s="1"/>
      <c r="F32" s="23">
        <v>1</v>
      </c>
      <c r="G32" s="119" t="s">
        <v>72</v>
      </c>
      <c r="H32" s="93">
        <v>4800</v>
      </c>
      <c r="I32" s="25">
        <f t="shared" si="12"/>
        <v>0</v>
      </c>
      <c r="J32" s="25">
        <f t="shared" si="13"/>
        <v>1</v>
      </c>
      <c r="K32" s="28">
        <f t="shared" si="15"/>
        <v>4.1526956102204808E-5</v>
      </c>
      <c r="L32" s="28">
        <f t="shared" si="14"/>
        <v>0</v>
      </c>
      <c r="M32" s="28">
        <v>1</v>
      </c>
      <c r="N32" s="3"/>
      <c r="P32" s="88">
        <v>0</v>
      </c>
      <c r="Q32" s="92">
        <f>H32-P32</f>
        <v>4800</v>
      </c>
    </row>
    <row r="33" spans="2:17" x14ac:dyDescent="0.25">
      <c r="B33" s="58"/>
      <c r="C33" s="6"/>
      <c r="D33" s="6"/>
      <c r="E33" s="6"/>
      <c r="F33" s="7"/>
      <c r="G33" s="19"/>
      <c r="H33" s="8"/>
      <c r="I33" s="8"/>
      <c r="J33" s="8"/>
      <c r="K33" s="6"/>
      <c r="L33" s="6"/>
      <c r="M33" s="6"/>
      <c r="N33" s="3"/>
      <c r="P33" s="85"/>
      <c r="Q33" s="85"/>
    </row>
    <row r="34" spans="2:17" ht="20.25" hidden="1" customHeight="1" x14ac:dyDescent="0.25">
      <c r="B34" s="58"/>
      <c r="C34" s="6"/>
      <c r="D34" s="4" t="s">
        <v>19</v>
      </c>
      <c r="E34" s="9"/>
      <c r="F34" s="7"/>
      <c r="G34" s="62"/>
      <c r="H34" s="8"/>
      <c r="I34" s="8"/>
      <c r="J34" s="8"/>
      <c r="K34" s="6"/>
      <c r="L34" s="6"/>
      <c r="M34" s="6"/>
      <c r="N34" s="3"/>
      <c r="P34" s="85"/>
      <c r="Q34" s="85"/>
    </row>
    <row r="35" spans="2:17" ht="19.5" hidden="1" customHeight="1" x14ac:dyDescent="0.25">
      <c r="B35" s="58"/>
      <c r="C35" s="6"/>
      <c r="D35" s="6"/>
      <c r="E35" s="6"/>
      <c r="F35" s="7"/>
      <c r="G35" s="19"/>
      <c r="H35" s="8"/>
      <c r="I35" s="8"/>
      <c r="J35" s="8"/>
      <c r="K35" s="6"/>
      <c r="L35" s="6"/>
      <c r="M35" s="6"/>
      <c r="N35" s="3"/>
      <c r="P35" s="85"/>
      <c r="Q35" s="85"/>
    </row>
    <row r="36" spans="2:17" ht="30" hidden="1" customHeight="1" x14ac:dyDescent="0.25">
      <c r="B36" s="59"/>
      <c r="C36" s="6"/>
      <c r="D36" s="10" t="s">
        <v>20</v>
      </c>
      <c r="E36" s="10"/>
      <c r="F36" s="11">
        <v>1</v>
      </c>
      <c r="G36" s="1"/>
      <c r="H36" s="12"/>
      <c r="I36" s="12"/>
      <c r="J36" s="12"/>
      <c r="K36" s="13" t="e">
        <f>H36/B36</f>
        <v>#DIV/0!</v>
      </c>
      <c r="L36" s="13" t="e">
        <f>P36/B36</f>
        <v>#DIV/0!</v>
      </c>
      <c r="M36" s="13" t="e">
        <f>Q36/B36</f>
        <v>#DIV/0!</v>
      </c>
      <c r="N36" s="3"/>
      <c r="P36" s="86"/>
      <c r="Q36" s="86">
        <f>H36-P36</f>
        <v>0</v>
      </c>
    </row>
    <row r="37" spans="2:17" ht="32.25" hidden="1" customHeight="1" x14ac:dyDescent="0.25">
      <c r="B37" s="59"/>
      <c r="C37" s="6"/>
      <c r="D37" s="10" t="s">
        <v>21</v>
      </c>
      <c r="E37" s="10"/>
      <c r="F37" s="14"/>
      <c r="G37" s="1"/>
      <c r="H37" s="12"/>
      <c r="I37" s="12"/>
      <c r="J37" s="12"/>
      <c r="K37" s="13" t="e">
        <f>H37/B37</f>
        <v>#DIV/0!</v>
      </c>
      <c r="L37" s="13" t="e">
        <f>P37/B37</f>
        <v>#DIV/0!</v>
      </c>
      <c r="M37" s="13" t="e">
        <f>Q37/B37</f>
        <v>#DIV/0!</v>
      </c>
      <c r="N37" s="3"/>
      <c r="P37" s="86"/>
      <c r="Q37" s="86">
        <f>H37-P37</f>
        <v>0</v>
      </c>
    </row>
    <row r="38" spans="2:17" hidden="1" x14ac:dyDescent="0.25">
      <c r="B38" s="58"/>
      <c r="C38" s="6"/>
      <c r="D38" s="6"/>
      <c r="E38" s="3"/>
      <c r="F38" s="5"/>
      <c r="H38" s="3"/>
      <c r="I38" s="3"/>
      <c r="J38" s="3"/>
      <c r="K38" s="3"/>
      <c r="L38" s="3"/>
      <c r="M38" s="3"/>
      <c r="N38" s="3"/>
    </row>
    <row r="39" spans="2:17" x14ac:dyDescent="0.25">
      <c r="B39" s="60"/>
      <c r="C39" s="6"/>
      <c r="E39" s="3" t="s">
        <v>28</v>
      </c>
      <c r="F39" s="3"/>
      <c r="G39" s="3"/>
      <c r="H39" s="3"/>
      <c r="I39" s="3"/>
      <c r="J39" s="3"/>
      <c r="K39" s="3"/>
      <c r="L39" s="3"/>
      <c r="M39" s="3"/>
      <c r="N39" s="3"/>
      <c r="P39" s="79"/>
      <c r="Q39" s="79"/>
    </row>
    <row r="40" spans="2:17" x14ac:dyDescent="0.25">
      <c r="E40" s="15" t="s">
        <v>31</v>
      </c>
      <c r="F40" s="3"/>
      <c r="G40" s="3"/>
      <c r="H40" s="3"/>
      <c r="I40" s="3"/>
      <c r="J40" s="3"/>
      <c r="K40" s="3"/>
      <c r="L40" s="3"/>
      <c r="M40" s="3"/>
      <c r="N40" s="3"/>
      <c r="P40" s="79"/>
      <c r="Q40" s="79"/>
    </row>
    <row r="41" spans="2:17" x14ac:dyDescent="0.25"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P41" s="79"/>
      <c r="Q41" s="79"/>
    </row>
    <row r="42" spans="2:17" x14ac:dyDescent="0.25">
      <c r="E42" s="3" t="s">
        <v>32</v>
      </c>
      <c r="F42" s="3"/>
      <c r="G42" s="3"/>
      <c r="H42" s="3"/>
      <c r="I42" s="3"/>
      <c r="J42" s="3"/>
      <c r="K42" s="3"/>
      <c r="L42" s="3"/>
      <c r="M42" s="3"/>
      <c r="N42" s="3"/>
      <c r="P42" s="79"/>
      <c r="Q42" s="79"/>
    </row>
    <row r="43" spans="2:17" x14ac:dyDescent="0.25">
      <c r="E43" s="3" t="s">
        <v>33</v>
      </c>
      <c r="F43" s="3"/>
      <c r="G43" s="3"/>
      <c r="H43" s="3"/>
      <c r="I43" s="3"/>
      <c r="J43" s="3"/>
      <c r="K43" s="3"/>
      <c r="L43" s="3"/>
      <c r="M43" s="3"/>
      <c r="N43" s="3"/>
      <c r="P43" s="79"/>
      <c r="Q43" s="79"/>
    </row>
    <row r="44" spans="2:17" x14ac:dyDescent="0.25">
      <c r="E44" s="3" t="s">
        <v>34</v>
      </c>
      <c r="F44" s="3"/>
      <c r="G44" s="3"/>
      <c r="H44" s="3"/>
      <c r="I44" s="3"/>
      <c r="J44" s="3"/>
      <c r="K44" s="3"/>
      <c r="L44" s="3"/>
      <c r="M44" s="3"/>
      <c r="N44" s="3"/>
      <c r="P44" s="79"/>
      <c r="Q44" s="79"/>
    </row>
    <row r="45" spans="2:17" x14ac:dyDescent="0.25">
      <c r="E45" t="s">
        <v>53</v>
      </c>
      <c r="I45" s="3"/>
      <c r="J45" s="3"/>
      <c r="K45" s="3"/>
      <c r="L45" s="3"/>
      <c r="M45" s="3"/>
      <c r="N45" s="3"/>
      <c r="P45" s="79"/>
      <c r="Q45" s="79"/>
    </row>
    <row r="46" spans="2:17" x14ac:dyDescent="0.25">
      <c r="E46" s="3"/>
      <c r="F46" s="3"/>
      <c r="G46" s="3"/>
      <c r="H46" s="3"/>
      <c r="I46" s="3"/>
      <c r="J46" s="3"/>
      <c r="K46" s="3"/>
      <c r="L46" s="3"/>
      <c r="M46" s="3"/>
      <c r="N46" s="3"/>
      <c r="P46" s="79"/>
      <c r="Q46" s="79"/>
    </row>
    <row r="47" spans="2:17" x14ac:dyDescent="0.25">
      <c r="E47" s="3" t="s">
        <v>61</v>
      </c>
      <c r="F47" s="3"/>
      <c r="G47" s="3"/>
      <c r="H47" s="3"/>
      <c r="I47" s="3"/>
      <c r="J47" s="3"/>
      <c r="K47" s="3"/>
      <c r="L47" s="3"/>
      <c r="M47" s="3"/>
      <c r="N47" s="3"/>
      <c r="P47" s="79"/>
      <c r="Q47" s="79"/>
    </row>
    <row r="48" spans="2:17" x14ac:dyDescent="0.25">
      <c r="E48" s="3"/>
      <c r="F48" s="3"/>
      <c r="G48" s="3"/>
      <c r="H48" s="3"/>
      <c r="I48" s="3"/>
      <c r="J48" s="3"/>
      <c r="K48" s="3"/>
      <c r="L48" s="3"/>
      <c r="M48" s="3"/>
      <c r="N48" s="3"/>
      <c r="P48" s="79"/>
      <c r="Q48" s="79"/>
    </row>
    <row r="49" spans="7:17" x14ac:dyDescent="0.25">
      <c r="P49" s="79"/>
      <c r="Q49" s="79"/>
    </row>
    <row r="50" spans="7:17" x14ac:dyDescent="0.25">
      <c r="P50" s="79"/>
      <c r="Q50" s="79"/>
    </row>
    <row r="51" spans="7:17" x14ac:dyDescent="0.25">
      <c r="G51">
        <v>840000</v>
      </c>
      <c r="I51">
        <v>672000</v>
      </c>
      <c r="P51" s="79"/>
      <c r="Q51" s="79"/>
    </row>
    <row r="52" spans="7:17" x14ac:dyDescent="0.25">
      <c r="G52">
        <v>502800</v>
      </c>
      <c r="I52">
        <v>502800</v>
      </c>
      <c r="P52" s="79"/>
      <c r="Q52" s="79"/>
    </row>
    <row r="53" spans="7:17" x14ac:dyDescent="0.25">
      <c r="P53" s="79"/>
      <c r="Q53" s="79"/>
    </row>
    <row r="54" spans="7:17" x14ac:dyDescent="0.25">
      <c r="P54" s="79"/>
      <c r="Q54" s="79"/>
    </row>
  </sheetData>
  <sortState xmlns:xlrd2="http://schemas.microsoft.com/office/spreadsheetml/2017/richdata2" ref="A30:AG32">
    <sortCondition descending="1" ref="F30:F32"/>
  </sortState>
  <pageMargins left="0.25" right="0.25" top="0.75" bottom="0.75" header="0.3" footer="0.3"/>
  <pageSetup paperSize="9"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V53"/>
  <sheetViews>
    <sheetView topLeftCell="A8" zoomScale="80" zoomScaleNormal="80" workbookViewId="0">
      <selection activeCell="Q12" sqref="Q12"/>
    </sheetView>
  </sheetViews>
  <sheetFormatPr defaultRowHeight="15" x14ac:dyDescent="0.25"/>
  <cols>
    <col min="1" max="1" width="5" style="3" customWidth="1"/>
    <col min="2" max="2" width="22.85546875" style="30" customWidth="1"/>
    <col min="3" max="3" width="16.28515625" style="30" customWidth="1"/>
    <col min="4" max="4" width="3.28515625" style="54" customWidth="1"/>
    <col min="5" max="5" width="16.28515625" style="3" customWidth="1"/>
    <col min="6" max="6" width="36" customWidth="1"/>
    <col min="7" max="7" width="8.140625" customWidth="1"/>
    <col min="8" max="8" width="30.7109375" bestFit="1" customWidth="1"/>
    <col min="9" max="9" width="14.5703125" bestFit="1" customWidth="1"/>
    <col min="10" max="10" width="16.5703125" customWidth="1"/>
    <col min="11" max="11" width="17.7109375" customWidth="1"/>
    <col min="12" max="12" width="20.140625" customWidth="1"/>
    <col min="13" max="13" width="22.28515625" customWidth="1"/>
    <col min="14" max="14" width="20" customWidth="1"/>
    <col min="15" max="15" width="4.85546875" customWidth="1"/>
    <col min="16" max="16" width="12.5703125" style="3" customWidth="1"/>
    <col min="17" max="17" width="27.7109375" customWidth="1"/>
    <col min="18" max="18" width="30.140625" customWidth="1"/>
    <col min="19" max="22" width="9.140625" style="3"/>
  </cols>
  <sheetData>
    <row r="1" spans="2:18" x14ac:dyDescent="0.25">
      <c r="F1" s="3"/>
      <c r="G1" s="3"/>
      <c r="H1" s="3"/>
      <c r="I1" s="3"/>
      <c r="J1" s="3"/>
      <c r="K1" s="3"/>
      <c r="L1" s="3"/>
      <c r="M1" s="3"/>
      <c r="N1" s="3"/>
      <c r="O1" s="3"/>
      <c r="Q1" s="3"/>
      <c r="R1" s="3"/>
    </row>
    <row r="2" spans="2:18" x14ac:dyDescent="0.25">
      <c r="F2" s="3"/>
      <c r="G2" s="3"/>
      <c r="H2" s="3"/>
      <c r="I2" s="3"/>
      <c r="J2" s="3"/>
      <c r="K2" s="3"/>
      <c r="L2" s="3"/>
      <c r="M2" s="3"/>
      <c r="N2" s="3"/>
      <c r="O2" s="3"/>
      <c r="Q2" s="3"/>
      <c r="R2" s="3"/>
    </row>
    <row r="3" spans="2:18" ht="22.15" customHeight="1" x14ac:dyDescent="0.25">
      <c r="F3" s="3"/>
      <c r="G3" s="3"/>
      <c r="H3" s="3"/>
      <c r="I3" s="3"/>
      <c r="J3" s="3"/>
      <c r="K3" s="3"/>
      <c r="L3" s="3"/>
      <c r="M3" s="3"/>
      <c r="N3" s="3"/>
      <c r="O3" s="3"/>
      <c r="Q3" s="3"/>
      <c r="R3" s="3"/>
    </row>
    <row r="4" spans="2:18" x14ac:dyDescent="0.25">
      <c r="F4" s="17" t="s">
        <v>60</v>
      </c>
      <c r="G4" s="3"/>
      <c r="H4" s="3"/>
      <c r="I4" s="3"/>
      <c r="J4" s="3"/>
      <c r="K4" s="3"/>
      <c r="L4" s="3"/>
      <c r="M4" s="3"/>
      <c r="N4" s="3"/>
      <c r="O4" s="3"/>
      <c r="Q4" s="3"/>
      <c r="R4" s="3"/>
    </row>
    <row r="5" spans="2:18" x14ac:dyDescent="0.25">
      <c r="F5" s="3"/>
      <c r="G5" s="3"/>
      <c r="H5" s="3"/>
      <c r="I5" s="3"/>
      <c r="J5" s="3"/>
      <c r="K5" s="3"/>
      <c r="L5" s="3"/>
      <c r="M5" s="3"/>
      <c r="N5" s="3"/>
      <c r="O5" s="3"/>
      <c r="Q5" s="3"/>
      <c r="R5" s="3"/>
    </row>
    <row r="6" spans="2:18" x14ac:dyDescent="0.25">
      <c r="B6" s="31"/>
      <c r="C6" s="31"/>
      <c r="D6" s="55"/>
      <c r="F6" s="17" t="s">
        <v>38</v>
      </c>
      <c r="G6" s="5"/>
      <c r="H6" s="6"/>
      <c r="I6" s="6"/>
      <c r="J6" s="6"/>
      <c r="K6" s="6"/>
      <c r="L6" s="6"/>
      <c r="M6" s="6"/>
      <c r="N6" s="6"/>
      <c r="O6" s="3"/>
      <c r="Q6" s="6"/>
      <c r="R6" s="6"/>
    </row>
    <row r="7" spans="2:18" x14ac:dyDescent="0.25">
      <c r="B7" s="31"/>
      <c r="C7" s="31"/>
      <c r="D7" s="55"/>
      <c r="E7" s="6"/>
      <c r="F7" s="6"/>
      <c r="G7" s="5"/>
      <c r="H7" s="3"/>
      <c r="I7" s="3"/>
      <c r="J7" s="3"/>
      <c r="K7" s="3"/>
      <c r="L7" s="3"/>
      <c r="M7" s="3"/>
      <c r="N7" s="3"/>
      <c r="O7" s="3"/>
      <c r="Q7" s="3"/>
      <c r="R7" s="3"/>
    </row>
    <row r="8" spans="2:18" ht="54" x14ac:dyDescent="0.25">
      <c r="B8" s="49" t="s">
        <v>24</v>
      </c>
      <c r="C8" s="16" t="s">
        <v>40</v>
      </c>
      <c r="D8" s="50"/>
      <c r="E8" s="16" t="s">
        <v>0</v>
      </c>
      <c r="F8" s="56" t="s">
        <v>25</v>
      </c>
      <c r="G8" s="2" t="s">
        <v>26</v>
      </c>
      <c r="H8" s="2" t="s">
        <v>55</v>
      </c>
      <c r="I8" s="2" t="s">
        <v>39</v>
      </c>
      <c r="J8" s="2" t="s">
        <v>50</v>
      </c>
      <c r="K8" s="2" t="s">
        <v>36</v>
      </c>
      <c r="L8" s="2" t="s">
        <v>41</v>
      </c>
      <c r="M8" s="2" t="s">
        <v>51</v>
      </c>
      <c r="N8" s="2" t="s">
        <v>42</v>
      </c>
      <c r="O8" s="3"/>
      <c r="Q8" s="20" t="s">
        <v>43</v>
      </c>
      <c r="R8" s="20" t="s">
        <v>44</v>
      </c>
    </row>
    <row r="9" spans="2:18" ht="39" customHeight="1" x14ac:dyDescent="0.25">
      <c r="B9" s="103">
        <f>'Quantità bimestre in corso'!B9</f>
        <v>737262467.39999998</v>
      </c>
      <c r="C9" s="70">
        <f>'Quantità bimestre in corso'!C9</f>
        <v>59940038</v>
      </c>
      <c r="D9" s="51"/>
      <c r="E9" s="121" t="s">
        <v>1</v>
      </c>
      <c r="F9" s="57"/>
      <c r="G9" s="23">
        <v>3</v>
      </c>
      <c r="H9" s="119" t="s">
        <v>73</v>
      </c>
      <c r="I9" s="77">
        <v>93456</v>
      </c>
      <c r="J9" s="25">
        <f t="shared" ref="J9:J17" si="0">Q9/I9</f>
        <v>0.5337592021914056</v>
      </c>
      <c r="K9" s="25">
        <f t="shared" ref="K9:K17" si="1">R9/I9</f>
        <v>0.4662407978085944</v>
      </c>
      <c r="L9" s="28">
        <f t="shared" ref="L9:L17" si="2">I9/C9</f>
        <v>1.5591581707038624E-3</v>
      </c>
      <c r="M9" s="28">
        <f t="shared" ref="M9:M17" si="3">Q9/C9</f>
        <v>8.3221502128510494E-4</v>
      </c>
      <c r="N9" s="28">
        <f t="shared" ref="N9:N17" si="4">R9/C9</f>
        <v>7.269431494187575E-4</v>
      </c>
      <c r="O9" s="3"/>
      <c r="Q9" s="82">
        <v>49883</v>
      </c>
      <c r="R9" s="70">
        <f t="shared" ref="R9:R17" si="5">I9-Q9</f>
        <v>43573</v>
      </c>
    </row>
    <row r="10" spans="2:18" ht="39" customHeight="1" x14ac:dyDescent="0.25">
      <c r="B10" s="103">
        <f>'Quantità bimestre in corso'!B10</f>
        <v>56232525.5</v>
      </c>
      <c r="C10" s="70">
        <f>'Quantità bimestre in corso'!C10</f>
        <v>60837959</v>
      </c>
      <c r="D10" s="51"/>
      <c r="E10" s="121" t="s">
        <v>2</v>
      </c>
      <c r="F10" s="57"/>
      <c r="G10" s="23">
        <v>3</v>
      </c>
      <c r="H10" s="119" t="s">
        <v>73</v>
      </c>
      <c r="I10" s="77">
        <v>202297</v>
      </c>
      <c r="J10" s="25">
        <f t="shared" si="0"/>
        <v>2.2392818479759955E-3</v>
      </c>
      <c r="K10" s="25">
        <f t="shared" si="1"/>
        <v>0.99776071815202405</v>
      </c>
      <c r="L10" s="28">
        <f t="shared" si="2"/>
        <v>3.3251772959707608E-3</v>
      </c>
      <c r="M10" s="28">
        <f t="shared" si="3"/>
        <v>7.4460091601692293E-6</v>
      </c>
      <c r="N10" s="28">
        <f t="shared" si="4"/>
        <v>3.3177312868105913E-3</v>
      </c>
      <c r="O10" s="3"/>
      <c r="Q10" s="78">
        <v>453</v>
      </c>
      <c r="R10" s="70">
        <f t="shared" si="5"/>
        <v>201844</v>
      </c>
    </row>
    <row r="11" spans="2:18" ht="39" customHeight="1" x14ac:dyDescent="0.25">
      <c r="B11" s="103">
        <f>'Quantità bimestre in corso'!B11</f>
        <v>575682193.20000005</v>
      </c>
      <c r="C11" s="70">
        <f>'Quantità bimestre in corso'!C11</f>
        <v>50498438</v>
      </c>
      <c r="D11" s="51"/>
      <c r="E11" s="121" t="s">
        <v>6</v>
      </c>
      <c r="F11" s="57"/>
      <c r="G11" s="23">
        <v>3</v>
      </c>
      <c r="H11" s="119" t="s">
        <v>73</v>
      </c>
      <c r="I11" s="77">
        <v>161359</v>
      </c>
      <c r="J11" s="25">
        <f>Q11/I11</f>
        <v>0</v>
      </c>
      <c r="K11" s="25">
        <f>R11/I11</f>
        <v>1</v>
      </c>
      <c r="L11" s="28">
        <f>I11/C11</f>
        <v>3.1953265564372505E-3</v>
      </c>
      <c r="M11" s="28">
        <f>Q11/C11</f>
        <v>0</v>
      </c>
      <c r="N11" s="28">
        <f>R11/C11</f>
        <v>3.1953265564372505E-3</v>
      </c>
      <c r="O11" s="3"/>
      <c r="Q11" s="95">
        <v>0</v>
      </c>
      <c r="R11" s="70">
        <f>I11-Q11</f>
        <v>161359</v>
      </c>
    </row>
    <row r="12" spans="2:18" ht="39" customHeight="1" x14ac:dyDescent="0.25">
      <c r="B12" s="103">
        <f>'Quantità bimestre in corso'!B12</f>
        <v>349349385</v>
      </c>
      <c r="C12" s="70">
        <f>'Quantità bimestre in corso'!C12</f>
        <v>28871850</v>
      </c>
      <c r="D12" s="51"/>
      <c r="E12" s="121" t="s">
        <v>3</v>
      </c>
      <c r="F12" s="57"/>
      <c r="G12" s="23">
        <v>2</v>
      </c>
      <c r="H12" s="119" t="s">
        <v>73</v>
      </c>
      <c r="I12" s="77">
        <v>32195</v>
      </c>
      <c r="J12" s="25">
        <f t="shared" si="0"/>
        <v>0.695138996738624</v>
      </c>
      <c r="K12" s="25">
        <f t="shared" si="1"/>
        <v>0.304861003261376</v>
      </c>
      <c r="L12" s="28">
        <f t="shared" si="2"/>
        <v>1.1151000022513278E-3</v>
      </c>
      <c r="M12" s="28">
        <f t="shared" si="3"/>
        <v>7.7514949682822541E-4</v>
      </c>
      <c r="N12" s="28">
        <f t="shared" si="4"/>
        <v>3.3995050542310246E-4</v>
      </c>
      <c r="O12" s="3"/>
      <c r="Q12" s="95">
        <v>22380</v>
      </c>
      <c r="R12" s="70">
        <f t="shared" si="5"/>
        <v>9815</v>
      </c>
    </row>
    <row r="13" spans="2:18" ht="39" customHeight="1" x14ac:dyDescent="0.25">
      <c r="B13" s="103">
        <f>'Quantità bimestre in corso'!B13</f>
        <v>122105263.28</v>
      </c>
      <c r="C13" s="70">
        <f>'Quantità bimestre in corso'!C13</f>
        <v>105263158</v>
      </c>
      <c r="D13" s="51"/>
      <c r="E13" s="121" t="s">
        <v>5</v>
      </c>
      <c r="F13" s="57"/>
      <c r="G13" s="23">
        <v>2</v>
      </c>
      <c r="H13" s="119" t="s">
        <v>73</v>
      </c>
      <c r="I13" s="77">
        <v>730069</v>
      </c>
      <c r="J13" s="25">
        <f t="shared" si="0"/>
        <v>0.21763011441384308</v>
      </c>
      <c r="K13" s="25">
        <f t="shared" si="1"/>
        <v>0.78236988558615694</v>
      </c>
      <c r="L13" s="28">
        <f t="shared" si="2"/>
        <v>6.9356554930643443E-3</v>
      </c>
      <c r="M13" s="28">
        <f t="shared" si="3"/>
        <v>1.5094074984905925E-3</v>
      </c>
      <c r="N13" s="28">
        <f t="shared" si="4"/>
        <v>5.4262479945737518E-3</v>
      </c>
      <c r="O13" s="3"/>
      <c r="Q13" s="95">
        <v>158885</v>
      </c>
      <c r="R13" s="70">
        <f t="shared" si="5"/>
        <v>571184</v>
      </c>
    </row>
    <row r="14" spans="2:18" ht="39" customHeight="1" x14ac:dyDescent="0.25">
      <c r="B14" s="103">
        <f>'Quantità bimestre in corso'!B14</f>
        <v>107666468.40000001</v>
      </c>
      <c r="C14" s="70">
        <f>'Quantità bimestre in corso'!C14</f>
        <v>6771476</v>
      </c>
      <c r="D14" s="51"/>
      <c r="E14" s="121" t="s">
        <v>4</v>
      </c>
      <c r="F14" s="57"/>
      <c r="G14" s="23">
        <v>2</v>
      </c>
      <c r="H14" s="119" t="s">
        <v>73</v>
      </c>
      <c r="I14" s="77">
        <v>14928</v>
      </c>
      <c r="J14" s="25">
        <f t="shared" si="0"/>
        <v>0.655010718113612</v>
      </c>
      <c r="K14" s="25">
        <f t="shared" si="1"/>
        <v>0.344989281886388</v>
      </c>
      <c r="L14" s="28">
        <f t="shared" si="2"/>
        <v>2.2045415209328068E-3</v>
      </c>
      <c r="M14" s="28">
        <f t="shared" si="3"/>
        <v>1.4439983247374723E-3</v>
      </c>
      <c r="N14" s="28">
        <f t="shared" si="4"/>
        <v>7.6054319619533464E-4</v>
      </c>
      <c r="O14" s="3"/>
      <c r="P14" s="104"/>
      <c r="Q14" s="78">
        <v>9778</v>
      </c>
      <c r="R14" s="70">
        <f t="shared" si="5"/>
        <v>5150</v>
      </c>
    </row>
    <row r="15" spans="2:18" ht="39" customHeight="1" x14ac:dyDescent="0.25">
      <c r="B15" s="103">
        <f>'Quantità bimestre in corso'!B15</f>
        <v>37201187.799999997</v>
      </c>
      <c r="C15" s="70">
        <f>'Quantità bimestre in corso'!C15</f>
        <v>1848732</v>
      </c>
      <c r="D15" s="51"/>
      <c r="E15" s="121" t="s">
        <v>7</v>
      </c>
      <c r="F15" s="57"/>
      <c r="G15" s="23">
        <v>2</v>
      </c>
      <c r="H15" s="119" t="s">
        <v>73</v>
      </c>
      <c r="I15" s="77">
        <v>8182</v>
      </c>
      <c r="J15" s="25">
        <f t="shared" si="0"/>
        <v>0.11390857980933757</v>
      </c>
      <c r="K15" s="25">
        <f t="shared" si="1"/>
        <v>0.88609142019066245</v>
      </c>
      <c r="L15" s="28">
        <f t="shared" si="2"/>
        <v>4.4257361261664753E-3</v>
      </c>
      <c r="M15" s="28">
        <f t="shared" si="3"/>
        <v>5.0412931674250242E-4</v>
      </c>
      <c r="N15" s="28">
        <f t="shared" si="4"/>
        <v>3.9216068094239725E-3</v>
      </c>
      <c r="O15" s="3"/>
      <c r="P15" s="105"/>
      <c r="Q15" s="78">
        <v>932</v>
      </c>
      <c r="R15" s="70">
        <f t="shared" si="5"/>
        <v>7250</v>
      </c>
    </row>
    <row r="16" spans="2:18" ht="34.15" customHeight="1" x14ac:dyDescent="0.25">
      <c r="B16" s="103">
        <f>'Quantità bimestre in corso'!B16</f>
        <v>35640200.5</v>
      </c>
      <c r="C16" s="70">
        <f>'Quantità bimestre in corso'!C16</f>
        <v>561263</v>
      </c>
      <c r="D16" s="51"/>
      <c r="E16" s="121" t="s">
        <v>16</v>
      </c>
      <c r="F16" s="57"/>
      <c r="G16" s="23">
        <v>2</v>
      </c>
      <c r="H16" s="119" t="s">
        <v>73</v>
      </c>
      <c r="I16" s="77">
        <v>979</v>
      </c>
      <c r="J16" s="25">
        <v>0</v>
      </c>
      <c r="K16" s="25">
        <f>R16/I16</f>
        <v>0.24719101123595505</v>
      </c>
      <c r="L16" s="28">
        <f>I16/C16</f>
        <v>1.7442803106565016E-3</v>
      </c>
      <c r="M16" s="28">
        <f>Q16/C16</f>
        <v>1.313109896786355E-3</v>
      </c>
      <c r="N16" s="28">
        <v>1</v>
      </c>
      <c r="O16" s="3"/>
      <c r="Q16" s="95">
        <v>737</v>
      </c>
      <c r="R16" s="70">
        <f>I16-Q16</f>
        <v>242</v>
      </c>
    </row>
    <row r="17" spans="2:18" ht="39" customHeight="1" x14ac:dyDescent="0.25">
      <c r="B17" s="103">
        <f>'Quantità bimestre in corso'!B17</f>
        <v>54058846.909999996</v>
      </c>
      <c r="C17" s="70">
        <f>'Quantità bimestre in corso'!C17</f>
        <v>59249065</v>
      </c>
      <c r="D17" s="51"/>
      <c r="E17" s="121" t="s">
        <v>8</v>
      </c>
      <c r="F17" s="57"/>
      <c r="G17" s="23">
        <v>2</v>
      </c>
      <c r="H17" s="119" t="s">
        <v>73</v>
      </c>
      <c r="I17" s="77">
        <v>749164</v>
      </c>
      <c r="J17" s="25">
        <f t="shared" si="0"/>
        <v>4.4556332124875194E-3</v>
      </c>
      <c r="K17" s="25">
        <f t="shared" si="1"/>
        <v>0.99554436678751246</v>
      </c>
      <c r="L17" s="28">
        <f t="shared" si="2"/>
        <v>1.2644317678262096E-2</v>
      </c>
      <c r="M17" s="28">
        <f t="shared" si="3"/>
        <v>5.6338441796507677E-5</v>
      </c>
      <c r="N17" s="28">
        <f t="shared" si="4"/>
        <v>1.2587979236465588E-2</v>
      </c>
      <c r="O17" s="3"/>
      <c r="Q17" s="95">
        <v>3338</v>
      </c>
      <c r="R17" s="70">
        <f t="shared" si="5"/>
        <v>745826</v>
      </c>
    </row>
    <row r="18" spans="2:18" x14ac:dyDescent="0.25">
      <c r="B18" s="63"/>
      <c r="C18" s="64"/>
      <c r="D18" s="55"/>
      <c r="E18" s="98"/>
      <c r="F18" s="6"/>
      <c r="G18" s="7"/>
      <c r="H18" s="61"/>
      <c r="I18" s="38"/>
      <c r="J18" s="5"/>
      <c r="K18" s="5"/>
      <c r="L18" s="5"/>
      <c r="M18" s="5"/>
      <c r="N18" s="5"/>
      <c r="O18" s="3"/>
      <c r="Q18" s="71"/>
      <c r="R18" s="71"/>
    </row>
    <row r="19" spans="2:18" x14ac:dyDescent="0.25">
      <c r="B19" s="63"/>
      <c r="C19" s="64"/>
      <c r="D19" s="55"/>
      <c r="E19" s="45"/>
      <c r="F19" s="17" t="s">
        <v>54</v>
      </c>
      <c r="G19" s="7"/>
      <c r="H19" s="61"/>
      <c r="I19" s="38"/>
      <c r="J19" s="5"/>
      <c r="K19" s="5"/>
      <c r="L19" s="5"/>
      <c r="M19" s="5"/>
      <c r="N19" s="5"/>
      <c r="O19" s="3"/>
      <c r="Q19" s="71"/>
      <c r="R19" s="71"/>
    </row>
    <row r="20" spans="2:18" x14ac:dyDescent="0.25">
      <c r="B20" s="63"/>
      <c r="C20" s="64"/>
      <c r="D20" s="55"/>
      <c r="E20" s="98"/>
      <c r="F20" s="6"/>
      <c r="G20" s="7"/>
      <c r="H20" s="61"/>
      <c r="I20" s="38"/>
      <c r="J20" s="5"/>
      <c r="K20" s="5"/>
      <c r="L20" s="5"/>
      <c r="M20" s="5"/>
      <c r="N20" s="5"/>
      <c r="O20" s="3"/>
      <c r="Q20" s="71"/>
      <c r="R20" s="71"/>
    </row>
    <row r="21" spans="2:18" ht="30" customHeight="1" x14ac:dyDescent="0.25">
      <c r="B21" s="103">
        <f>'Quantità bimestre in corso'!B21</f>
        <v>489056733</v>
      </c>
      <c r="C21" s="70">
        <f>'Quantità bimestre in corso'!C21</f>
        <v>29110000</v>
      </c>
      <c r="D21" s="52"/>
      <c r="E21" s="121" t="s">
        <v>9</v>
      </c>
      <c r="F21" s="57"/>
      <c r="G21" s="23">
        <v>3</v>
      </c>
      <c r="H21" s="119" t="s">
        <v>73</v>
      </c>
      <c r="I21" s="77">
        <v>66691</v>
      </c>
      <c r="J21" s="25">
        <f>Q21/I21</f>
        <v>0.41380396155403276</v>
      </c>
      <c r="K21" s="25">
        <f>R21/I21</f>
        <v>0.58619603844596724</v>
      </c>
      <c r="L21" s="28">
        <f>I21/C21</f>
        <v>2.290999656475438E-3</v>
      </c>
      <c r="M21" s="28">
        <f>Q21/C21</f>
        <v>9.4802473376846439E-4</v>
      </c>
      <c r="N21" s="28">
        <f>R21/C21</f>
        <v>1.3429749227069736E-3</v>
      </c>
      <c r="O21" s="3"/>
      <c r="Q21" s="82">
        <v>27597</v>
      </c>
      <c r="R21" s="70">
        <f>I21-Q21</f>
        <v>39094</v>
      </c>
    </row>
    <row r="22" spans="2:18" ht="34.5" customHeight="1" x14ac:dyDescent="0.25">
      <c r="B22" s="103">
        <f>'Quantità bimestre in corso'!B22</f>
        <v>84329703.719999999</v>
      </c>
      <c r="C22" s="70">
        <f>'Quantità bimestre in corso'!C22</f>
        <v>8120181</v>
      </c>
      <c r="D22" s="52"/>
      <c r="E22" s="121" t="s">
        <v>10</v>
      </c>
      <c r="F22" s="57"/>
      <c r="G22" s="23">
        <v>3</v>
      </c>
      <c r="H22" s="119" t="s">
        <v>73</v>
      </c>
      <c r="I22" s="77">
        <v>386</v>
      </c>
      <c r="J22" s="25">
        <f t="shared" ref="J22:J26" si="6">Q22/I22</f>
        <v>0</v>
      </c>
      <c r="K22" s="25">
        <f t="shared" ref="K22:K26" si="7">R22/I22</f>
        <v>1</v>
      </c>
      <c r="L22" s="28">
        <f>I22/C22</f>
        <v>4.7535886207462616E-5</v>
      </c>
      <c r="M22" s="28">
        <f>Q22/C22</f>
        <v>0</v>
      </c>
      <c r="N22" s="28">
        <f>R22/C22</f>
        <v>4.7535886207462616E-5</v>
      </c>
      <c r="O22" s="3"/>
      <c r="Q22" s="78">
        <v>0</v>
      </c>
      <c r="R22" s="70">
        <f t="shared" ref="R22:R26" si="8">I22-Q22</f>
        <v>386</v>
      </c>
    </row>
    <row r="23" spans="2:18" ht="37.9" customHeight="1" x14ac:dyDescent="0.25">
      <c r="B23" s="103">
        <f>'Quantità bimestre in corso'!B23</f>
        <v>57270779.667400002</v>
      </c>
      <c r="C23" s="70">
        <f>'Quantità bimestre in corso'!C23</f>
        <v>617303</v>
      </c>
      <c r="D23" s="52"/>
      <c r="E23" s="121" t="s">
        <v>11</v>
      </c>
      <c r="F23" s="57"/>
      <c r="G23" s="23">
        <v>2</v>
      </c>
      <c r="H23" s="119" t="s">
        <v>73</v>
      </c>
      <c r="I23" s="77">
        <v>7274</v>
      </c>
      <c r="J23" s="25">
        <f t="shared" ref="J23" si="9">Q23/I23</f>
        <v>0.21996150673632114</v>
      </c>
      <c r="K23" s="25">
        <f t="shared" ref="K23" si="10">R23/I23</f>
        <v>0.78003849326367891</v>
      </c>
      <c r="L23" s="28">
        <f t="shared" ref="L23" si="11">I23/C23</f>
        <v>1.1783516360685109E-2</v>
      </c>
      <c r="M23" s="28">
        <f t="shared" ref="M23" si="12">Q23/C23</f>
        <v>2.5919200133483881E-3</v>
      </c>
      <c r="N23" s="28">
        <f t="shared" ref="N23" si="13">R23/C23</f>
        <v>9.1915963473367217E-3</v>
      </c>
      <c r="O23" s="3"/>
      <c r="Q23" s="82">
        <v>1600</v>
      </c>
      <c r="R23" s="70">
        <f t="shared" ref="R23" si="14">I23-Q23</f>
        <v>5674</v>
      </c>
    </row>
    <row r="24" spans="2:18" ht="39.75" customHeight="1" x14ac:dyDescent="0.25">
      <c r="B24" s="103">
        <f>'Quantità bimestre in corso'!B24</f>
        <v>385357572.94999999</v>
      </c>
      <c r="C24" s="70">
        <f>'Quantità bimestre in corso'!C24</f>
        <v>35516827</v>
      </c>
      <c r="D24" s="52"/>
      <c r="E24" s="121" t="s">
        <v>12</v>
      </c>
      <c r="F24" s="57"/>
      <c r="G24" s="23">
        <v>2</v>
      </c>
      <c r="H24" s="119" t="s">
        <v>73</v>
      </c>
      <c r="I24" s="77">
        <v>198547</v>
      </c>
      <c r="J24" s="25">
        <f t="shared" si="6"/>
        <v>0.19642704246349732</v>
      </c>
      <c r="K24" s="25">
        <f t="shared" si="7"/>
        <v>0.80357295753650271</v>
      </c>
      <c r="L24" s="28">
        <f t="shared" ref="L24:L26" si="15">I24/C24</f>
        <v>5.5902234735101756E-3</v>
      </c>
      <c r="M24" s="28">
        <f t="shared" ref="M24:M26" si="16">Q24/C24</f>
        <v>1.0980710636116226E-3</v>
      </c>
      <c r="N24" s="28">
        <f t="shared" ref="N24:N26" si="17">R24/C24</f>
        <v>4.4921524098985527E-3</v>
      </c>
      <c r="O24" s="3"/>
      <c r="Q24" s="95">
        <v>39000</v>
      </c>
      <c r="R24" s="70">
        <f t="shared" si="8"/>
        <v>159547</v>
      </c>
    </row>
    <row r="25" spans="2:18" ht="33" customHeight="1" x14ac:dyDescent="0.25">
      <c r="B25" s="103">
        <f>'Quantità bimestre in corso'!B25</f>
        <v>614885554.82560003</v>
      </c>
      <c r="C25" s="70">
        <f>'Quantità bimestre in corso'!C25</f>
        <v>70537048</v>
      </c>
      <c r="D25" s="52"/>
      <c r="E25" s="121" t="s">
        <v>13</v>
      </c>
      <c r="F25" s="57"/>
      <c r="G25" s="23">
        <v>2</v>
      </c>
      <c r="H25" s="119" t="s">
        <v>73</v>
      </c>
      <c r="I25" s="77">
        <v>170473</v>
      </c>
      <c r="J25" s="25">
        <f t="shared" si="6"/>
        <v>0.82124441993746811</v>
      </c>
      <c r="K25" s="25">
        <f t="shared" si="7"/>
        <v>0.17875558006253189</v>
      </c>
      <c r="L25" s="28">
        <f t="shared" si="15"/>
        <v>2.4167867076036412E-3</v>
      </c>
      <c r="M25" s="28">
        <f t="shared" si="16"/>
        <v>1.9847725977985356E-3</v>
      </c>
      <c r="N25" s="28">
        <f t="shared" si="17"/>
        <v>4.3201410980510553E-4</v>
      </c>
      <c r="O25" s="3"/>
      <c r="Q25" s="82">
        <v>140000</v>
      </c>
      <c r="R25" s="70">
        <f t="shared" si="8"/>
        <v>30473</v>
      </c>
    </row>
    <row r="26" spans="2:18" ht="27" customHeight="1" x14ac:dyDescent="0.25">
      <c r="B26" s="103">
        <f>'Quantità bimestre in corso'!B26</f>
        <v>43201512</v>
      </c>
      <c r="C26" s="70">
        <f>'Quantità bimestre in corso'!C26</f>
        <v>1800063</v>
      </c>
      <c r="D26" s="52"/>
      <c r="E26" s="121" t="s">
        <v>14</v>
      </c>
      <c r="F26" s="57"/>
      <c r="G26" s="23">
        <v>2</v>
      </c>
      <c r="H26" s="119" t="s">
        <v>73</v>
      </c>
      <c r="I26" s="77">
        <v>10084</v>
      </c>
      <c r="J26" s="25">
        <f t="shared" si="6"/>
        <v>0</v>
      </c>
      <c r="K26" s="25">
        <f t="shared" si="7"/>
        <v>1</v>
      </c>
      <c r="L26" s="28">
        <f t="shared" si="15"/>
        <v>5.6020261513069266E-3</v>
      </c>
      <c r="M26" s="28">
        <f t="shared" si="16"/>
        <v>0</v>
      </c>
      <c r="N26" s="28">
        <f t="shared" si="17"/>
        <v>5.6020261513069266E-3</v>
      </c>
      <c r="O26" s="3"/>
      <c r="Q26" s="78">
        <v>0</v>
      </c>
      <c r="R26" s="70">
        <f t="shared" si="8"/>
        <v>10084</v>
      </c>
    </row>
    <row r="27" spans="2:18" x14ac:dyDescent="0.25">
      <c r="B27" s="63"/>
      <c r="C27" s="64"/>
      <c r="D27" s="55"/>
      <c r="E27" s="98"/>
      <c r="F27" s="6"/>
      <c r="G27" s="7"/>
      <c r="H27" s="73"/>
      <c r="I27" s="39"/>
      <c r="J27" s="18"/>
      <c r="K27" s="18"/>
      <c r="L27" s="6"/>
      <c r="M27" s="6"/>
      <c r="N27" s="6"/>
      <c r="O27" s="3"/>
      <c r="Q27" s="72"/>
      <c r="R27" s="72"/>
    </row>
    <row r="28" spans="2:18" ht="17.25" x14ac:dyDescent="0.25">
      <c r="B28" s="63"/>
      <c r="C28" s="64"/>
      <c r="D28" s="55"/>
      <c r="E28" s="45"/>
      <c r="F28" s="17" t="s">
        <v>52</v>
      </c>
      <c r="G28" s="7"/>
      <c r="H28" s="73"/>
      <c r="I28" s="39"/>
      <c r="J28" s="18"/>
      <c r="K28" s="18"/>
      <c r="L28" s="6"/>
      <c r="M28" s="6"/>
      <c r="N28" s="6"/>
      <c r="O28" s="3"/>
      <c r="Q28" s="72"/>
      <c r="R28" s="72"/>
    </row>
    <row r="29" spans="2:18" x14ac:dyDescent="0.25">
      <c r="B29" s="63"/>
      <c r="C29" s="64"/>
      <c r="D29" s="55"/>
      <c r="E29" s="98"/>
      <c r="F29" s="6"/>
      <c r="G29" s="7"/>
      <c r="H29" s="73"/>
      <c r="I29" s="39"/>
      <c r="J29" s="18"/>
      <c r="K29" s="18"/>
      <c r="L29" s="6"/>
      <c r="M29" s="6"/>
      <c r="N29" s="6"/>
      <c r="O29" s="3"/>
      <c r="Q29" s="72"/>
      <c r="R29" s="72"/>
    </row>
    <row r="30" spans="2:18" ht="35.25" customHeight="1" x14ac:dyDescent="0.25">
      <c r="B30" s="103">
        <f>'Quantità bimestre in corso'!B30</f>
        <v>97564997.950000003</v>
      </c>
      <c r="C30" s="70">
        <f>'Quantità bimestre in corso'!C30</f>
        <v>28000516</v>
      </c>
      <c r="D30" s="52"/>
      <c r="E30" s="121" t="s">
        <v>15</v>
      </c>
      <c r="F30" s="57"/>
      <c r="G30" s="23">
        <v>1</v>
      </c>
      <c r="H30" s="119" t="s">
        <v>73</v>
      </c>
      <c r="I30" s="77">
        <v>18730</v>
      </c>
      <c r="J30" s="25">
        <v>0</v>
      </c>
      <c r="K30" s="25">
        <f t="shared" ref="K30:K32" si="18">R30/I30</f>
        <v>1</v>
      </c>
      <c r="L30" s="28">
        <f>I30/C30</f>
        <v>6.6891624425778444E-4</v>
      </c>
      <c r="M30" s="28">
        <f t="shared" ref="M30:M32" si="19">Q30/C30</f>
        <v>0</v>
      </c>
      <c r="N30" s="28">
        <v>1</v>
      </c>
      <c r="O30" s="3"/>
      <c r="Q30" s="95">
        <v>0</v>
      </c>
      <c r="R30" s="70">
        <f>I30-Q30</f>
        <v>18730</v>
      </c>
    </row>
    <row r="31" spans="2:18" ht="39" customHeight="1" x14ac:dyDescent="0.25">
      <c r="B31" s="103">
        <f>'Quantità bimestre in corso'!B31</f>
        <v>20045292.800000001</v>
      </c>
      <c r="C31" s="70">
        <f>'Quantità bimestre in corso'!C31</f>
        <v>963736</v>
      </c>
      <c r="D31" s="52"/>
      <c r="E31" s="121" t="s">
        <v>18</v>
      </c>
      <c r="F31" s="57"/>
      <c r="G31" s="23">
        <v>1</v>
      </c>
      <c r="H31" s="119" t="s">
        <v>73</v>
      </c>
      <c r="I31" s="77">
        <v>800</v>
      </c>
      <c r="J31" s="25">
        <v>0</v>
      </c>
      <c r="K31" s="25">
        <f t="shared" si="18"/>
        <v>1</v>
      </c>
      <c r="L31" s="28">
        <f t="shared" ref="L31:L32" si="20">I31/C31</f>
        <v>8.3010284974308318E-4</v>
      </c>
      <c r="M31" s="28">
        <f t="shared" si="19"/>
        <v>0</v>
      </c>
      <c r="N31" s="28">
        <v>1</v>
      </c>
      <c r="O31" s="3"/>
      <c r="Q31" s="95">
        <v>0</v>
      </c>
      <c r="R31" s="70">
        <f>I31-Q31</f>
        <v>800</v>
      </c>
    </row>
    <row r="32" spans="2:18" ht="41.45" customHeight="1" x14ac:dyDescent="0.25">
      <c r="B32" s="103">
        <f>'Quantità bimestre in corso'!B32</f>
        <v>115587571.316</v>
      </c>
      <c r="C32" s="70">
        <f>'Quantità bimestre in corso'!C32</f>
        <v>7766938</v>
      </c>
      <c r="D32" s="52"/>
      <c r="E32" s="121" t="s">
        <v>17</v>
      </c>
      <c r="F32" s="57"/>
      <c r="G32" s="23">
        <v>1</v>
      </c>
      <c r="H32" s="119" t="s">
        <v>73</v>
      </c>
      <c r="I32" s="77">
        <v>400</v>
      </c>
      <c r="J32" s="25">
        <v>0</v>
      </c>
      <c r="K32" s="25">
        <f t="shared" si="18"/>
        <v>1</v>
      </c>
      <c r="L32" s="28">
        <f t="shared" si="20"/>
        <v>5.1500346726084331E-5</v>
      </c>
      <c r="M32" s="28">
        <f t="shared" si="19"/>
        <v>0</v>
      </c>
      <c r="N32" s="28">
        <v>1</v>
      </c>
      <c r="O32" s="3"/>
      <c r="Q32" s="95">
        <v>0</v>
      </c>
      <c r="R32" s="70">
        <f>I32-Q32</f>
        <v>400</v>
      </c>
    </row>
    <row r="33" spans="2:18" x14ac:dyDescent="0.25">
      <c r="B33" s="31"/>
      <c r="C33" s="31"/>
      <c r="D33" s="55"/>
      <c r="E33" s="6"/>
      <c r="F33" s="6"/>
      <c r="G33" s="7"/>
      <c r="H33" s="6"/>
      <c r="I33" s="8"/>
      <c r="J33" s="8"/>
      <c r="K33" s="8"/>
      <c r="L33" s="6"/>
      <c r="M33" s="6"/>
      <c r="N33" s="6"/>
      <c r="O33" s="3"/>
      <c r="Q33" s="69"/>
      <c r="R33" s="69"/>
    </row>
    <row r="34" spans="2:18" ht="20.25" hidden="1" customHeight="1" x14ac:dyDescent="0.25">
      <c r="B34" s="31"/>
      <c r="C34" s="31"/>
      <c r="D34" s="55"/>
      <c r="E34" s="4" t="s">
        <v>19</v>
      </c>
      <c r="F34" s="9"/>
      <c r="G34" s="7"/>
      <c r="H34" s="9"/>
      <c r="I34" s="8"/>
      <c r="J34" s="8"/>
      <c r="K34" s="8"/>
      <c r="L34" s="6"/>
      <c r="M34" s="6"/>
      <c r="N34" s="6"/>
      <c r="O34" s="3"/>
      <c r="Q34" s="69"/>
      <c r="R34" s="69"/>
    </row>
    <row r="35" spans="2:18" ht="19.5" hidden="1" customHeight="1" x14ac:dyDescent="0.25">
      <c r="B35" s="31"/>
      <c r="C35" s="31"/>
      <c r="D35" s="55"/>
      <c r="E35" s="6"/>
      <c r="F35" s="6"/>
      <c r="G35" s="7"/>
      <c r="H35" s="6"/>
      <c r="I35" s="8"/>
      <c r="J35" s="8"/>
      <c r="K35" s="8"/>
      <c r="L35" s="6"/>
      <c r="M35" s="6"/>
      <c r="N35" s="6"/>
      <c r="O35" s="3"/>
      <c r="Q35" s="69"/>
      <c r="R35" s="69"/>
    </row>
    <row r="36" spans="2:18" ht="30" hidden="1" customHeight="1" x14ac:dyDescent="0.25">
      <c r="B36" s="32"/>
      <c r="C36" s="31"/>
      <c r="D36" s="55"/>
      <c r="E36" s="53" t="s">
        <v>20</v>
      </c>
      <c r="F36" s="10"/>
      <c r="G36" s="11">
        <v>1</v>
      </c>
      <c r="H36" s="10"/>
      <c r="I36" s="12"/>
      <c r="J36" s="12"/>
      <c r="K36" s="12"/>
      <c r="L36" s="13" t="e">
        <f>I36/B36</f>
        <v>#DIV/0!</v>
      </c>
      <c r="M36" s="13" t="e">
        <f>Q36/B36</f>
        <v>#DIV/0!</v>
      </c>
      <c r="N36" s="13" t="e">
        <f>R36/B36</f>
        <v>#DIV/0!</v>
      </c>
      <c r="O36" s="3"/>
      <c r="Q36" s="74"/>
      <c r="R36" s="74">
        <f>I36-Q36</f>
        <v>0</v>
      </c>
    </row>
    <row r="37" spans="2:18" ht="32.25" hidden="1" customHeight="1" x14ac:dyDescent="0.25">
      <c r="B37" s="32"/>
      <c r="C37" s="31"/>
      <c r="D37" s="55"/>
      <c r="E37" s="53" t="s">
        <v>21</v>
      </c>
      <c r="F37" s="10"/>
      <c r="G37" s="14"/>
      <c r="H37" s="10"/>
      <c r="I37" s="12"/>
      <c r="J37" s="12"/>
      <c r="K37" s="12"/>
      <c r="L37" s="13" t="e">
        <f>I37/B37</f>
        <v>#DIV/0!</v>
      </c>
      <c r="M37" s="13" t="e">
        <f>Q37/B37</f>
        <v>#DIV/0!</v>
      </c>
      <c r="N37" s="13" t="e">
        <f>R37/B37</f>
        <v>#DIV/0!</v>
      </c>
      <c r="O37" s="3"/>
      <c r="Q37" s="74"/>
      <c r="R37" s="74">
        <f>I37-Q37</f>
        <v>0</v>
      </c>
    </row>
    <row r="38" spans="2:18" hidden="1" x14ac:dyDescent="0.25">
      <c r="B38" s="31"/>
      <c r="C38" s="31"/>
      <c r="D38" s="55"/>
      <c r="E38" s="6"/>
      <c r="F38" s="3"/>
      <c r="G38" s="5"/>
      <c r="H38" s="3"/>
      <c r="I38" s="3"/>
      <c r="J38" s="3"/>
      <c r="K38" s="3"/>
      <c r="L38" s="3"/>
      <c r="M38" s="3"/>
      <c r="N38" s="3"/>
      <c r="O38" s="3"/>
      <c r="Q38" s="75"/>
      <c r="R38" s="75"/>
    </row>
    <row r="39" spans="2:18" x14ac:dyDescent="0.25">
      <c r="C39" s="31"/>
      <c r="D39" s="55"/>
      <c r="F39" s="3" t="s">
        <v>28</v>
      </c>
      <c r="G39" s="3"/>
      <c r="H39" s="3"/>
      <c r="I39" s="3"/>
      <c r="J39" s="3"/>
      <c r="K39" s="3"/>
      <c r="L39" s="3"/>
      <c r="M39" s="3"/>
      <c r="N39" s="3"/>
      <c r="O39" s="3"/>
      <c r="Q39" s="75"/>
      <c r="R39" s="75"/>
    </row>
    <row r="40" spans="2:18" x14ac:dyDescent="0.25">
      <c r="F40" s="15" t="s">
        <v>45</v>
      </c>
      <c r="G40" s="3"/>
      <c r="H40" s="3"/>
      <c r="I40" s="3"/>
      <c r="J40" s="3"/>
      <c r="K40" s="3"/>
      <c r="L40" s="3"/>
      <c r="M40" s="3"/>
      <c r="N40" s="3"/>
      <c r="O40" s="3"/>
      <c r="Q40" s="75">
        <v>0</v>
      </c>
      <c r="R40" s="75"/>
    </row>
    <row r="41" spans="2:18" x14ac:dyDescent="0.25">
      <c r="F41" s="3" t="s">
        <v>46</v>
      </c>
      <c r="G41" s="3"/>
      <c r="H41" s="3"/>
      <c r="I41" s="3"/>
      <c r="J41" s="3"/>
      <c r="K41" s="3"/>
      <c r="L41" s="3"/>
      <c r="M41" s="3"/>
      <c r="N41" s="3"/>
      <c r="O41" s="3"/>
    </row>
    <row r="42" spans="2:18" x14ac:dyDescent="0.25">
      <c r="F42" s="3" t="s">
        <v>47</v>
      </c>
      <c r="G42" s="3"/>
      <c r="H42" s="3"/>
      <c r="I42" s="3"/>
      <c r="J42" s="3"/>
      <c r="K42" s="3"/>
      <c r="L42" s="3"/>
      <c r="M42" s="3"/>
      <c r="N42" s="3"/>
      <c r="O42" s="3"/>
    </row>
    <row r="43" spans="2:18" x14ac:dyDescent="0.25">
      <c r="F43" s="3" t="s">
        <v>48</v>
      </c>
      <c r="G43" s="3"/>
      <c r="H43" s="3"/>
      <c r="I43" s="3"/>
      <c r="J43" s="3"/>
      <c r="K43" s="3"/>
      <c r="L43" s="3"/>
      <c r="M43" s="3"/>
      <c r="N43" s="3"/>
      <c r="O43" s="3"/>
    </row>
    <row r="44" spans="2:18" x14ac:dyDescent="0.25">
      <c r="F44" s="3" t="s">
        <v>49</v>
      </c>
      <c r="G44" s="3"/>
      <c r="H44" s="3"/>
      <c r="I44" s="3"/>
      <c r="J44" s="3"/>
      <c r="K44" s="3"/>
      <c r="L44" s="3"/>
      <c r="M44" s="3"/>
      <c r="N44" s="3"/>
      <c r="O44" s="3"/>
    </row>
    <row r="45" spans="2:18" x14ac:dyDescent="0.25">
      <c r="F45" t="s">
        <v>53</v>
      </c>
      <c r="K45" s="3"/>
      <c r="L45" s="3"/>
      <c r="M45" s="3"/>
      <c r="N45" s="3"/>
      <c r="O45" s="3"/>
    </row>
    <row r="46" spans="2:18" x14ac:dyDescent="0.25"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2:18" x14ac:dyDescent="0.25">
      <c r="F47" s="3" t="s">
        <v>61</v>
      </c>
      <c r="G47" s="3"/>
      <c r="H47" s="3"/>
      <c r="I47" s="3"/>
      <c r="J47" s="3"/>
      <c r="K47" s="3"/>
      <c r="L47" s="3"/>
      <c r="M47" s="3"/>
      <c r="N47" s="3"/>
      <c r="O47" s="3"/>
    </row>
    <row r="48" spans="2:18" x14ac:dyDescent="0.25">
      <c r="F48" s="3"/>
      <c r="G48" s="3"/>
      <c r="H48" s="3"/>
      <c r="I48" s="3"/>
      <c r="J48" s="3"/>
      <c r="K48" s="3"/>
      <c r="L48" s="3"/>
      <c r="M48" s="3"/>
      <c r="N48" s="3"/>
      <c r="O48" s="3"/>
    </row>
    <row r="51" spans="9:11" x14ac:dyDescent="0.25">
      <c r="I51">
        <v>439028</v>
      </c>
      <c r="K51">
        <v>434637.72</v>
      </c>
    </row>
    <row r="52" spans="9:11" x14ac:dyDescent="0.25">
      <c r="I52">
        <v>310136</v>
      </c>
      <c r="K52">
        <v>291925.46999999997</v>
      </c>
    </row>
    <row r="53" spans="9:11" x14ac:dyDescent="0.25">
      <c r="I53" s="122">
        <f>SUM(I51:I52)</f>
        <v>749164</v>
      </c>
      <c r="K53" s="122">
        <f>SUM(K51:K52)</f>
        <v>726563.19</v>
      </c>
    </row>
  </sheetData>
  <pageMargins left="0.25" right="0.25" top="0.75" bottom="0.75" header="0.3" footer="0.3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G53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7.28515625" style="3" customWidth="1"/>
    <col min="2" max="2" width="17.85546875" style="54" customWidth="1"/>
    <col min="3" max="3" width="4.28515625" style="3" customWidth="1"/>
    <col min="4" max="4" width="30.140625" style="3" customWidth="1"/>
    <col min="5" max="5" width="36" customWidth="1"/>
    <col min="6" max="6" width="8.140625" customWidth="1"/>
    <col min="7" max="7" width="36.140625" bestFit="1" customWidth="1"/>
    <col min="8" max="8" width="18.42578125" bestFit="1" customWidth="1"/>
    <col min="9" max="9" width="19.28515625" customWidth="1"/>
    <col min="10" max="10" width="20.7109375" customWidth="1"/>
    <col min="11" max="12" width="17" bestFit="1" customWidth="1"/>
    <col min="13" max="13" width="19.5703125" customWidth="1"/>
    <col min="14" max="14" width="5" customWidth="1"/>
    <col min="15" max="15" width="8.85546875" style="3" customWidth="1"/>
    <col min="16" max="16" width="24.85546875" customWidth="1"/>
    <col min="17" max="17" width="24.42578125" customWidth="1"/>
    <col min="18" max="22" width="8.85546875" style="3" customWidth="1"/>
    <col min="23" max="33" width="8.85546875" style="3"/>
  </cols>
  <sheetData>
    <row r="1" spans="2:17" x14ac:dyDescent="0.25">
      <c r="E1" s="3"/>
      <c r="F1" s="3"/>
      <c r="G1" s="3"/>
      <c r="H1" s="3"/>
      <c r="I1" s="3"/>
      <c r="J1" s="3"/>
      <c r="K1" s="3"/>
      <c r="L1" s="3"/>
      <c r="M1" s="3"/>
      <c r="N1" s="3"/>
      <c r="P1" s="3"/>
      <c r="Q1" s="3"/>
    </row>
    <row r="2" spans="2:17" x14ac:dyDescent="0.25">
      <c r="E2" s="3"/>
      <c r="F2" s="3"/>
      <c r="G2" s="3"/>
      <c r="H2" s="3"/>
      <c r="I2" s="3"/>
      <c r="J2" s="3"/>
      <c r="K2" s="3"/>
      <c r="L2" s="3"/>
      <c r="M2" s="3"/>
      <c r="N2" s="3"/>
    </row>
    <row r="3" spans="2:17" ht="20.45" customHeight="1" x14ac:dyDescent="0.25">
      <c r="E3" s="3"/>
      <c r="F3" s="3"/>
      <c r="G3" s="3"/>
      <c r="H3" s="3"/>
      <c r="I3" s="3"/>
      <c r="J3" s="3"/>
      <c r="K3" s="3"/>
      <c r="L3" s="3"/>
      <c r="M3" s="3"/>
      <c r="N3" s="3"/>
    </row>
    <row r="4" spans="2:17" x14ac:dyDescent="0.25">
      <c r="E4" s="17" t="s">
        <v>59</v>
      </c>
      <c r="F4" s="3"/>
      <c r="G4" s="3"/>
      <c r="H4" s="3"/>
      <c r="I4" s="3"/>
      <c r="J4" s="3"/>
      <c r="K4" s="3"/>
      <c r="L4" s="3"/>
      <c r="M4" s="3"/>
      <c r="N4" s="3"/>
    </row>
    <row r="5" spans="2:17" x14ac:dyDescent="0.25">
      <c r="E5" s="3"/>
      <c r="F5" s="3"/>
      <c r="G5" s="3"/>
      <c r="H5" s="3"/>
      <c r="I5" s="3"/>
      <c r="J5" s="3"/>
      <c r="K5" s="3"/>
      <c r="L5" s="3"/>
      <c r="M5" s="3"/>
      <c r="N5" s="3"/>
    </row>
    <row r="6" spans="2:17" x14ac:dyDescent="0.25">
      <c r="B6" s="55"/>
      <c r="C6" s="6"/>
      <c r="E6" s="17" t="s">
        <v>38</v>
      </c>
      <c r="F6" s="5"/>
      <c r="G6" s="6"/>
      <c r="H6" s="6"/>
      <c r="I6" s="6"/>
      <c r="J6" s="6"/>
      <c r="K6" s="6"/>
      <c r="L6" s="6"/>
      <c r="M6" s="6"/>
      <c r="N6" s="3"/>
      <c r="P6" s="19"/>
      <c r="Q6" s="19"/>
    </row>
    <row r="7" spans="2:17" x14ac:dyDescent="0.25">
      <c r="B7" s="55"/>
      <c r="C7" s="6"/>
      <c r="D7" s="6"/>
      <c r="E7" s="6"/>
      <c r="F7" s="5"/>
      <c r="G7" s="3"/>
      <c r="H7" s="3"/>
      <c r="I7" s="3"/>
      <c r="J7" s="3"/>
      <c r="K7" s="3"/>
      <c r="L7" s="3"/>
      <c r="M7" s="3"/>
      <c r="N7" s="3"/>
    </row>
    <row r="8" spans="2:17" ht="63.75" x14ac:dyDescent="0.25">
      <c r="B8" s="20" t="s">
        <v>24</v>
      </c>
      <c r="C8" s="6"/>
      <c r="D8" s="16" t="s">
        <v>0</v>
      </c>
      <c r="E8" s="2" t="s">
        <v>25</v>
      </c>
      <c r="F8" s="2" t="s">
        <v>26</v>
      </c>
      <c r="G8" s="2" t="s">
        <v>58</v>
      </c>
      <c r="H8" s="2" t="s">
        <v>27</v>
      </c>
      <c r="I8" s="2" t="s">
        <v>50</v>
      </c>
      <c r="J8" s="2" t="s">
        <v>36</v>
      </c>
      <c r="K8" s="2" t="s">
        <v>37</v>
      </c>
      <c r="L8" s="2" t="s">
        <v>29</v>
      </c>
      <c r="M8" s="2" t="s">
        <v>30</v>
      </c>
      <c r="N8" s="3"/>
      <c r="P8" s="20" t="s">
        <v>22</v>
      </c>
      <c r="Q8" s="20" t="s">
        <v>23</v>
      </c>
    </row>
    <row r="9" spans="2:17" ht="39" customHeight="1" x14ac:dyDescent="0.25">
      <c r="B9" s="97">
        <f>'Quantità bimestre in corso'!B9</f>
        <v>737262467.39999998</v>
      </c>
      <c r="C9" s="6"/>
      <c r="D9" s="121" t="s">
        <v>1</v>
      </c>
      <c r="E9" s="1"/>
      <c r="F9" s="27">
        <v>3</v>
      </c>
      <c r="G9" s="119" t="s">
        <v>73</v>
      </c>
      <c r="H9" s="76">
        <v>1149508.8</v>
      </c>
      <c r="I9" s="25">
        <f t="shared" ref="I9:I17" si="0">P9/H9</f>
        <v>0.5337592021914056</v>
      </c>
      <c r="J9" s="25">
        <f t="shared" ref="J9:J17" si="1">Q9/H9</f>
        <v>0.4662407978085944</v>
      </c>
      <c r="K9" s="28">
        <f t="shared" ref="K9:K17" si="2">H9/B9</f>
        <v>1.5591581707038624E-3</v>
      </c>
      <c r="L9" s="28">
        <f t="shared" ref="L9:L17" si="3">P9/B9</f>
        <v>8.3221502128510505E-4</v>
      </c>
      <c r="M9" s="28">
        <f t="shared" ref="M9:M17" si="4">Q9/B9</f>
        <v>7.269431494187575E-4</v>
      </c>
      <c r="N9" s="3"/>
      <c r="P9" s="88">
        <v>613560.9</v>
      </c>
      <c r="Q9" s="67">
        <f t="shared" ref="Q9:Q17" si="5">H9-P9</f>
        <v>535947.9</v>
      </c>
    </row>
    <row r="10" spans="2:17" ht="39" customHeight="1" x14ac:dyDescent="0.25">
      <c r="B10" s="97">
        <f>'Quantità bimestre in corso'!B10</f>
        <v>56232525.5</v>
      </c>
      <c r="C10" s="6"/>
      <c r="D10" s="121" t="s">
        <v>2</v>
      </c>
      <c r="E10" s="1"/>
      <c r="F10" s="27">
        <v>3</v>
      </c>
      <c r="G10" s="119" t="s">
        <v>73</v>
      </c>
      <c r="H10" s="76">
        <v>186976.44</v>
      </c>
      <c r="I10" s="25">
        <f t="shared" si="0"/>
        <v>2.1804886219889521E-3</v>
      </c>
      <c r="J10" s="25">
        <f t="shared" si="1"/>
        <v>0.99781951137801095</v>
      </c>
      <c r="K10" s="28">
        <f t="shared" si="2"/>
        <v>3.3250585553017712E-3</v>
      </c>
      <c r="L10" s="28">
        <f t="shared" si="3"/>
        <v>7.2502523472825345E-6</v>
      </c>
      <c r="M10" s="28">
        <f t="shared" si="4"/>
        <v>3.3178083029544885E-3</v>
      </c>
      <c r="N10" s="3"/>
      <c r="P10" s="88">
        <v>407.7</v>
      </c>
      <c r="Q10" s="67">
        <f t="shared" si="5"/>
        <v>186568.74</v>
      </c>
    </row>
    <row r="11" spans="2:17" ht="39" customHeight="1" x14ac:dyDescent="0.25">
      <c r="B11" s="97">
        <f>'Quantità bimestre in corso'!B11</f>
        <v>575682193.20000005</v>
      </c>
      <c r="C11" s="6"/>
      <c r="D11" s="121" t="s">
        <v>6</v>
      </c>
      <c r="E11" s="1"/>
      <c r="F11" s="27">
        <v>3</v>
      </c>
      <c r="G11" s="119" t="s">
        <v>73</v>
      </c>
      <c r="H11" s="76">
        <v>1945389.3</v>
      </c>
      <c r="I11" s="25">
        <f>P11/H11</f>
        <v>0</v>
      </c>
      <c r="J11" s="25">
        <f>Q11/H11</f>
        <v>1</v>
      </c>
      <c r="K11" s="28">
        <f>H11/B11</f>
        <v>3.3792764879287218E-3</v>
      </c>
      <c r="L11" s="28">
        <f>P11/B11</f>
        <v>0</v>
      </c>
      <c r="M11" s="28">
        <f>Q11/B11</f>
        <v>3.3792764879287218E-3</v>
      </c>
      <c r="N11" s="3"/>
      <c r="P11" s="88">
        <v>0</v>
      </c>
      <c r="Q11" s="67">
        <f>H11-P11</f>
        <v>1945389.3</v>
      </c>
    </row>
    <row r="12" spans="2:17" ht="39" customHeight="1" x14ac:dyDescent="0.25">
      <c r="B12" s="97">
        <f>'Quantità bimestre in corso'!B12</f>
        <v>349349385</v>
      </c>
      <c r="C12" s="6"/>
      <c r="D12" s="121" t="s">
        <v>3</v>
      </c>
      <c r="E12" s="1"/>
      <c r="F12" s="27">
        <v>2</v>
      </c>
      <c r="G12" s="119" t="s">
        <v>73</v>
      </c>
      <c r="H12" s="76">
        <v>376681.5</v>
      </c>
      <c r="I12" s="25">
        <f t="shared" si="0"/>
        <v>0.695138996738624</v>
      </c>
      <c r="J12" s="25">
        <f t="shared" si="1"/>
        <v>0.304861003261376</v>
      </c>
      <c r="K12" s="28">
        <f t="shared" si="2"/>
        <v>1.0782371922595485E-3</v>
      </c>
      <c r="L12" s="28">
        <f t="shared" si="3"/>
        <v>7.4952472007357336E-4</v>
      </c>
      <c r="M12" s="28">
        <f t="shared" si="4"/>
        <v>3.287124721859751E-4</v>
      </c>
      <c r="N12" s="3"/>
      <c r="P12" s="96">
        <v>261846</v>
      </c>
      <c r="Q12" s="67">
        <f t="shared" si="5"/>
        <v>114835.5</v>
      </c>
    </row>
    <row r="13" spans="2:17" ht="35.450000000000003" customHeight="1" x14ac:dyDescent="0.25">
      <c r="B13" s="97">
        <f>'Quantità bimestre in corso'!B13</f>
        <v>122105263.28</v>
      </c>
      <c r="C13" s="6"/>
      <c r="D13" s="121" t="s">
        <v>5</v>
      </c>
      <c r="E13" s="1"/>
      <c r="F13" s="27">
        <v>2</v>
      </c>
      <c r="G13" s="119" t="s">
        <v>73</v>
      </c>
      <c r="H13" s="76">
        <v>846880.04</v>
      </c>
      <c r="I13" s="25">
        <f t="shared" si="0"/>
        <v>0.21763058673575539</v>
      </c>
      <c r="J13" s="25">
        <f t="shared" si="1"/>
        <v>0.78236941326424458</v>
      </c>
      <c r="K13" s="28">
        <f t="shared" si="2"/>
        <v>6.9356554930643443E-3</v>
      </c>
      <c r="L13" s="28">
        <f t="shared" si="3"/>
        <v>1.5094107743526583E-3</v>
      </c>
      <c r="M13" s="28">
        <f t="shared" si="4"/>
        <v>5.4262447187116867E-3</v>
      </c>
      <c r="N13" s="3"/>
      <c r="P13" s="96">
        <v>184307</v>
      </c>
      <c r="Q13" s="67">
        <f t="shared" si="5"/>
        <v>662573.04</v>
      </c>
    </row>
    <row r="14" spans="2:17" ht="36.6" customHeight="1" x14ac:dyDescent="0.25">
      <c r="B14" s="97">
        <f>'Quantità bimestre in corso'!B14</f>
        <v>107666468.40000001</v>
      </c>
      <c r="C14" s="6"/>
      <c r="D14" s="121" t="s">
        <v>4</v>
      </c>
      <c r="E14" s="1"/>
      <c r="F14" s="27">
        <v>2</v>
      </c>
      <c r="G14" s="119" t="s">
        <v>73</v>
      </c>
      <c r="H14" s="76">
        <v>228398.4</v>
      </c>
      <c r="I14" s="25">
        <f t="shared" si="0"/>
        <v>0.655010718113612</v>
      </c>
      <c r="J14" s="25">
        <f t="shared" si="1"/>
        <v>0.344989281886388</v>
      </c>
      <c r="K14" s="28">
        <f t="shared" si="2"/>
        <v>2.1213512748598706E-3</v>
      </c>
      <c r="L14" s="28">
        <f t="shared" si="3"/>
        <v>1.3895078219171902E-3</v>
      </c>
      <c r="M14" s="28">
        <f t="shared" si="4"/>
        <v>7.3184345294268047E-4</v>
      </c>
      <c r="N14" s="3"/>
      <c r="P14" s="88">
        <v>149603.4</v>
      </c>
      <c r="Q14" s="67">
        <f t="shared" si="5"/>
        <v>78795</v>
      </c>
    </row>
    <row r="15" spans="2:17" ht="39" customHeight="1" x14ac:dyDescent="0.25">
      <c r="B15" s="97">
        <f>'Quantità bimestre in corso'!B15</f>
        <v>37201187.799999997</v>
      </c>
      <c r="C15" s="6"/>
      <c r="D15" s="121" t="s">
        <v>7</v>
      </c>
      <c r="E15" s="1"/>
      <c r="F15" s="27">
        <v>2</v>
      </c>
      <c r="G15" s="119" t="s">
        <v>73</v>
      </c>
      <c r="H15" s="76">
        <v>130093.8</v>
      </c>
      <c r="I15" s="25">
        <f t="shared" si="0"/>
        <v>0.11390857980933757</v>
      </c>
      <c r="J15" s="25">
        <f t="shared" si="1"/>
        <v>0.88609142019066245</v>
      </c>
      <c r="K15" s="28">
        <f t="shared" si="2"/>
        <v>3.4970335006346224E-3</v>
      </c>
      <c r="L15" s="28">
        <f t="shared" si="3"/>
        <v>3.9834211960296603E-4</v>
      </c>
      <c r="M15" s="28">
        <f t="shared" si="4"/>
        <v>3.0986913810316565E-3</v>
      </c>
      <c r="N15" s="3"/>
      <c r="P15" s="88">
        <v>14818.8</v>
      </c>
      <c r="Q15" s="67">
        <f t="shared" si="5"/>
        <v>115275</v>
      </c>
    </row>
    <row r="16" spans="2:17" ht="34.15" customHeight="1" x14ac:dyDescent="0.25">
      <c r="B16" s="97">
        <f>'Quantità bimestre in corso'!B16</f>
        <v>35640200.5</v>
      </c>
      <c r="C16" s="6"/>
      <c r="D16" s="121" t="s">
        <v>16</v>
      </c>
      <c r="E16" s="1"/>
      <c r="F16" s="23">
        <v>2</v>
      </c>
      <c r="G16" s="119" t="s">
        <v>73</v>
      </c>
      <c r="H16" s="76">
        <v>59719</v>
      </c>
      <c r="I16" s="25">
        <f>P16/H16</f>
        <v>0.7528089887640449</v>
      </c>
      <c r="J16" s="25">
        <f>Q16/H16</f>
        <v>0.24719101123595505</v>
      </c>
      <c r="K16" s="28">
        <f>H16/B16</f>
        <v>1.6756078574810486E-3</v>
      </c>
      <c r="L16" s="28">
        <f>P16/B16</f>
        <v>1.2614126567553961E-3</v>
      </c>
      <c r="M16" s="28">
        <v>1</v>
      </c>
      <c r="N16" s="3"/>
      <c r="P16" s="88">
        <v>44957</v>
      </c>
      <c r="Q16" s="67">
        <f>H16-P16</f>
        <v>14762</v>
      </c>
    </row>
    <row r="17" spans="2:17" ht="39" customHeight="1" x14ac:dyDescent="0.25">
      <c r="B17" s="97">
        <f>'Quantità bimestre in corso'!B17</f>
        <v>54058846.909999996</v>
      </c>
      <c r="C17" s="6"/>
      <c r="D17" s="121" t="s">
        <v>8</v>
      </c>
      <c r="E17" s="1"/>
      <c r="F17" s="27">
        <v>2</v>
      </c>
      <c r="G17" s="119" t="s">
        <v>73</v>
      </c>
      <c r="H17" s="76">
        <v>726563.19</v>
      </c>
      <c r="I17" s="25">
        <f t="shared" si="0"/>
        <v>4.3230926686500595E-3</v>
      </c>
      <c r="J17" s="25">
        <f t="shared" si="1"/>
        <v>0.99567690733134995</v>
      </c>
      <c r="K17" s="28">
        <f t="shared" si="2"/>
        <v>1.3440227299143476E-2</v>
      </c>
      <c r="L17" s="28">
        <f t="shared" si="3"/>
        <v>5.8103348101917553E-5</v>
      </c>
      <c r="M17" s="28">
        <f t="shared" si="4"/>
        <v>1.3382123951041559E-2</v>
      </c>
      <c r="N17" s="3"/>
      <c r="P17" s="88">
        <v>3141</v>
      </c>
      <c r="Q17" s="67">
        <f t="shared" si="5"/>
        <v>723422.19</v>
      </c>
    </row>
    <row r="18" spans="2:17" x14ac:dyDescent="0.25">
      <c r="B18" s="63"/>
      <c r="C18" s="6"/>
      <c r="D18" s="19"/>
      <c r="E18" s="6"/>
      <c r="F18" s="7"/>
      <c r="G18" s="61"/>
      <c r="H18" s="35"/>
      <c r="I18" s="5"/>
      <c r="J18" s="5"/>
      <c r="K18" s="5"/>
      <c r="L18" s="5"/>
      <c r="M18" s="5"/>
      <c r="N18" s="3"/>
      <c r="P18" s="68"/>
      <c r="Q18" s="68"/>
    </row>
    <row r="19" spans="2:17" x14ac:dyDescent="0.25">
      <c r="B19" s="63"/>
      <c r="C19" s="6"/>
      <c r="D19"/>
      <c r="E19" s="17" t="s">
        <v>54</v>
      </c>
      <c r="F19" s="7"/>
      <c r="G19" s="61"/>
      <c r="H19" s="35"/>
      <c r="I19" s="5"/>
      <c r="J19" s="5"/>
      <c r="K19" s="5"/>
      <c r="L19" s="5"/>
      <c r="M19" s="5"/>
      <c r="N19" s="3"/>
      <c r="P19" s="68"/>
      <c r="Q19" s="68"/>
    </row>
    <row r="20" spans="2:17" x14ac:dyDescent="0.25">
      <c r="B20" s="63"/>
      <c r="C20" s="6"/>
      <c r="D20" s="19"/>
      <c r="E20" s="6"/>
      <c r="F20" s="7"/>
      <c r="G20" s="61"/>
      <c r="H20" s="35"/>
      <c r="I20" s="5"/>
      <c r="J20" s="5"/>
      <c r="K20" s="5"/>
      <c r="L20" s="5"/>
      <c r="M20" s="5"/>
      <c r="N20" s="3"/>
      <c r="P20" s="68"/>
      <c r="Q20" s="68"/>
    </row>
    <row r="21" spans="2:17" ht="34.5" customHeight="1" x14ac:dyDescent="0.25">
      <c r="B21" s="97">
        <f>'Quantità bimestre in corso'!B21</f>
        <v>489056733</v>
      </c>
      <c r="C21" s="6"/>
      <c r="D21" s="121" t="s">
        <v>9</v>
      </c>
      <c r="E21" s="1"/>
      <c r="F21" s="27">
        <v>3</v>
      </c>
      <c r="G21" s="119" t="s">
        <v>73</v>
      </c>
      <c r="H21" s="76">
        <v>1120430.3999999999</v>
      </c>
      <c r="I21" s="25">
        <f t="shared" ref="I21:I26" si="6">P21/H21</f>
        <v>0.41398867792234129</v>
      </c>
      <c r="J21" s="25">
        <f t="shared" ref="J21:J26" si="7">Q21/H21</f>
        <v>0.58601132207765871</v>
      </c>
      <c r="K21" s="28">
        <f t="shared" ref="K21:K26" si="8">H21/B21</f>
        <v>2.291002913152818E-3</v>
      </c>
      <c r="L21" s="28">
        <f t="shared" ref="L21:L26" si="9">P21/B21</f>
        <v>9.4844926713236763E-4</v>
      </c>
      <c r="M21" s="28">
        <f t="shared" ref="M21:M26" si="10">Q21/B21</f>
        <v>1.3425536460204503E-3</v>
      </c>
      <c r="N21" s="3"/>
      <c r="P21" s="88">
        <v>463845.5</v>
      </c>
      <c r="Q21" s="67">
        <f t="shared" ref="Q21:Q26" si="11">H21-P21</f>
        <v>656584.89999999991</v>
      </c>
    </row>
    <row r="22" spans="2:17" ht="34.15" customHeight="1" x14ac:dyDescent="0.25">
      <c r="B22" s="97">
        <f>'Quantità bimestre in corso'!B22</f>
        <v>84329703.719999999</v>
      </c>
      <c r="C22" s="6"/>
      <c r="D22" s="121" t="s">
        <v>10</v>
      </c>
      <c r="E22" s="1"/>
      <c r="F22" s="27">
        <v>3</v>
      </c>
      <c r="G22" s="119" t="s">
        <v>73</v>
      </c>
      <c r="H22" s="76">
        <v>4008.7</v>
      </c>
      <c r="I22" s="25">
        <f t="shared" si="6"/>
        <v>0</v>
      </c>
      <c r="J22" s="25">
        <f t="shared" si="7"/>
        <v>1</v>
      </c>
      <c r="K22" s="28">
        <f t="shared" si="8"/>
        <v>4.7536037993327838E-5</v>
      </c>
      <c r="L22" s="28">
        <f t="shared" si="9"/>
        <v>0</v>
      </c>
      <c r="M22" s="28">
        <f t="shared" si="10"/>
        <v>4.7536037993327838E-5</v>
      </c>
      <c r="N22" s="3"/>
      <c r="P22" s="88">
        <v>0</v>
      </c>
      <c r="Q22" s="67">
        <f t="shared" si="11"/>
        <v>4008.7</v>
      </c>
    </row>
    <row r="23" spans="2:17" ht="29.25" customHeight="1" x14ac:dyDescent="0.25">
      <c r="B23" s="102">
        <f>'Quantità bimestre in corso'!B23</f>
        <v>57270779.667400002</v>
      </c>
      <c r="C23" s="6"/>
      <c r="D23" s="121" t="s">
        <v>11</v>
      </c>
      <c r="E23" s="1"/>
      <c r="F23" s="27">
        <v>2</v>
      </c>
      <c r="G23" s="119" t="s">
        <v>73</v>
      </c>
      <c r="H23" s="76">
        <v>686352</v>
      </c>
      <c r="I23" s="25">
        <f t="shared" si="6"/>
        <v>0.22146070820803321</v>
      </c>
      <c r="J23" s="25">
        <f t="shared" si="7"/>
        <v>0.77853929179196679</v>
      </c>
      <c r="K23" s="28">
        <f t="shared" si="8"/>
        <v>1.1984331346386212E-2</v>
      </c>
      <c r="L23" s="28">
        <f t="shared" si="9"/>
        <v>2.6540585073704225E-3</v>
      </c>
      <c r="M23" s="28">
        <f t="shared" si="10"/>
        <v>9.3302728390157897E-3</v>
      </c>
      <c r="N23" s="3"/>
      <c r="P23" s="88">
        <v>152000</v>
      </c>
      <c r="Q23" s="67">
        <f t="shared" si="11"/>
        <v>534352</v>
      </c>
    </row>
    <row r="24" spans="2:17" ht="27" customHeight="1" x14ac:dyDescent="0.25">
      <c r="B24" s="97">
        <f>'Quantità bimestre in corso'!B24</f>
        <v>385357572.94999999</v>
      </c>
      <c r="C24" s="6"/>
      <c r="D24" s="121" t="s">
        <v>12</v>
      </c>
      <c r="E24" s="1"/>
      <c r="F24" s="27">
        <v>2</v>
      </c>
      <c r="G24" s="119" t="s">
        <v>73</v>
      </c>
      <c r="H24" s="76">
        <v>2233653.75</v>
      </c>
      <c r="I24" s="25">
        <f t="shared" si="6"/>
        <v>0.19642704246349732</v>
      </c>
      <c r="J24" s="25">
        <f t="shared" si="7"/>
        <v>0.80357295753650271</v>
      </c>
      <c r="K24" s="28">
        <f t="shared" si="8"/>
        <v>5.7963146614736852E-3</v>
      </c>
      <c r="L24" s="28">
        <f t="shared" si="9"/>
        <v>1.1385529461410836E-3</v>
      </c>
      <c r="M24" s="28">
        <f t="shared" si="10"/>
        <v>4.6577617153326012E-3</v>
      </c>
      <c r="N24" s="3"/>
      <c r="P24" s="88">
        <v>438750</v>
      </c>
      <c r="Q24" s="67">
        <f t="shared" si="11"/>
        <v>1794903.75</v>
      </c>
    </row>
    <row r="25" spans="2:17" ht="30" customHeight="1" x14ac:dyDescent="0.25">
      <c r="B25" s="97">
        <f>'Quantità bimestre in corso'!B25</f>
        <v>614885554.82560003</v>
      </c>
      <c r="C25" s="6"/>
      <c r="D25" s="121" t="s">
        <v>13</v>
      </c>
      <c r="E25" s="1"/>
      <c r="F25" s="27">
        <v>2</v>
      </c>
      <c r="G25" s="119" t="s">
        <v>73</v>
      </c>
      <c r="H25" s="76">
        <v>1430314.4</v>
      </c>
      <c r="I25" s="25">
        <f t="shared" si="6"/>
        <v>0.82135787768059954</v>
      </c>
      <c r="J25" s="25">
        <f t="shared" si="7"/>
        <v>0.17864212231940049</v>
      </c>
      <c r="K25" s="28">
        <f t="shared" si="8"/>
        <v>2.3261473436397119E-3</v>
      </c>
      <c r="L25" s="28">
        <f t="shared" si="9"/>
        <v>1.910599445344278E-3</v>
      </c>
      <c r="M25" s="28">
        <f t="shared" si="10"/>
        <v>4.1554789829543391E-4</v>
      </c>
      <c r="N25" s="3"/>
      <c r="P25" s="88">
        <v>1174800</v>
      </c>
      <c r="Q25" s="67">
        <f t="shared" si="11"/>
        <v>255514.39999999991</v>
      </c>
    </row>
    <row r="26" spans="2:17" ht="39.75" customHeight="1" x14ac:dyDescent="0.25">
      <c r="B26" s="97">
        <f>'Quantità bimestre in corso'!B26</f>
        <v>43201512</v>
      </c>
      <c r="C26" s="6"/>
      <c r="D26" s="121" t="s">
        <v>14</v>
      </c>
      <c r="E26" s="1"/>
      <c r="F26" s="27">
        <v>2</v>
      </c>
      <c r="G26" s="119" t="s">
        <v>73</v>
      </c>
      <c r="H26" s="76">
        <v>215829.6</v>
      </c>
      <c r="I26" s="25">
        <f t="shared" si="6"/>
        <v>0</v>
      </c>
      <c r="J26" s="25">
        <f t="shared" si="7"/>
        <v>1</v>
      </c>
      <c r="K26" s="28">
        <f t="shared" si="8"/>
        <v>4.995880699731065E-3</v>
      </c>
      <c r="L26" s="28">
        <f t="shared" si="9"/>
        <v>0</v>
      </c>
      <c r="M26" s="28">
        <f t="shared" si="10"/>
        <v>4.995880699731065E-3</v>
      </c>
      <c r="N26" s="3"/>
      <c r="P26" s="88">
        <v>0</v>
      </c>
      <c r="Q26" s="67">
        <f t="shared" si="11"/>
        <v>215829.6</v>
      </c>
    </row>
    <row r="27" spans="2:17" x14ac:dyDescent="0.25">
      <c r="B27" s="63"/>
      <c r="C27" s="6"/>
      <c r="D27" s="98"/>
      <c r="E27" s="6"/>
      <c r="F27" s="7"/>
      <c r="G27" s="73"/>
      <c r="H27" s="37"/>
      <c r="I27" s="18"/>
      <c r="J27" s="18"/>
      <c r="K27" s="6"/>
      <c r="L27" s="6"/>
      <c r="M27" s="6"/>
      <c r="N27" s="3"/>
      <c r="P27" s="69"/>
      <c r="Q27" s="69"/>
    </row>
    <row r="28" spans="2:17" ht="17.25" x14ac:dyDescent="0.25">
      <c r="B28" s="63"/>
      <c r="C28" s="6"/>
      <c r="D28" s="45"/>
      <c r="E28" s="17" t="s">
        <v>52</v>
      </c>
      <c r="F28" s="7"/>
      <c r="G28" s="73"/>
      <c r="H28" s="37"/>
      <c r="I28" s="18"/>
      <c r="J28" s="18"/>
      <c r="K28" s="6"/>
      <c r="L28" s="6"/>
      <c r="M28" s="6"/>
      <c r="N28" s="3"/>
      <c r="P28" s="69"/>
      <c r="Q28" s="69"/>
    </row>
    <row r="29" spans="2:17" x14ac:dyDescent="0.25">
      <c r="B29" s="63"/>
      <c r="C29" s="6"/>
      <c r="D29" s="98"/>
      <c r="E29" s="6"/>
      <c r="F29" s="7"/>
      <c r="G29" s="73"/>
      <c r="H29" s="37"/>
      <c r="I29" s="18"/>
      <c r="J29" s="18"/>
      <c r="K29" s="6"/>
      <c r="L29" s="6"/>
      <c r="M29" s="6"/>
      <c r="N29" s="3"/>
      <c r="P29" s="69"/>
      <c r="Q29" s="69"/>
    </row>
    <row r="30" spans="2:17" ht="32.450000000000003" customHeight="1" x14ac:dyDescent="0.25">
      <c r="B30" s="97">
        <f>'Quantità bimestre in corso'!B30</f>
        <v>97564997.950000003</v>
      </c>
      <c r="C30" s="6"/>
      <c r="D30" s="121" t="s">
        <v>15</v>
      </c>
      <c r="E30" s="1"/>
      <c r="F30" s="23">
        <v>1</v>
      </c>
      <c r="G30" s="119" t="s">
        <v>73</v>
      </c>
      <c r="H30" s="76">
        <v>58788.12</v>
      </c>
      <c r="I30" s="25">
        <f t="shared" ref="I30:I32" si="12">P30/H30</f>
        <v>0</v>
      </c>
      <c r="J30" s="25">
        <f t="shared" ref="J30:J32" si="13">Q30/H30</f>
        <v>1</v>
      </c>
      <c r="K30" s="28">
        <f>H30/B30</f>
        <v>6.0255338733392549E-4</v>
      </c>
      <c r="L30" s="28">
        <f t="shared" ref="L30:L32" si="14">P30/B30</f>
        <v>0</v>
      </c>
      <c r="M30" s="28">
        <v>1</v>
      </c>
      <c r="N30" s="3"/>
      <c r="P30" s="94">
        <v>0</v>
      </c>
      <c r="Q30" s="67">
        <f>H30-P30</f>
        <v>58788.12</v>
      </c>
    </row>
    <row r="31" spans="2:17" ht="37.9" customHeight="1" x14ac:dyDescent="0.25">
      <c r="B31" s="97">
        <f>'Quantità bimestre in corso'!B31</f>
        <v>20045292.800000001</v>
      </c>
      <c r="C31" s="6"/>
      <c r="D31" s="121" t="s">
        <v>18</v>
      </c>
      <c r="E31" s="1"/>
      <c r="F31" s="23">
        <v>1</v>
      </c>
      <c r="G31" s="119" t="s">
        <v>73</v>
      </c>
      <c r="H31" s="76">
        <v>15360</v>
      </c>
      <c r="I31" s="25">
        <f t="shared" si="12"/>
        <v>0</v>
      </c>
      <c r="J31" s="25">
        <f t="shared" si="13"/>
        <v>1</v>
      </c>
      <c r="K31" s="28">
        <f t="shared" ref="K31:K32" si="15">H31/B31</f>
        <v>7.6626468634072536E-4</v>
      </c>
      <c r="L31" s="28">
        <f t="shared" si="14"/>
        <v>0</v>
      </c>
      <c r="M31" s="28">
        <v>1</v>
      </c>
      <c r="N31" s="3"/>
      <c r="P31" s="94">
        <v>0</v>
      </c>
      <c r="Q31" s="67">
        <f>H31-P31</f>
        <v>15360</v>
      </c>
    </row>
    <row r="32" spans="2:17" ht="43.9" customHeight="1" x14ac:dyDescent="0.25">
      <c r="B32" s="97">
        <f>'Quantità bimestre in corso'!B32</f>
        <v>115587571.316</v>
      </c>
      <c r="C32" s="6"/>
      <c r="D32" s="121" t="s">
        <v>17</v>
      </c>
      <c r="E32" s="1"/>
      <c r="F32" s="23">
        <v>1</v>
      </c>
      <c r="G32" s="119" t="s">
        <v>73</v>
      </c>
      <c r="H32" s="93">
        <v>4800</v>
      </c>
      <c r="I32" s="25">
        <f t="shared" si="12"/>
        <v>0</v>
      </c>
      <c r="J32" s="25">
        <f t="shared" si="13"/>
        <v>1</v>
      </c>
      <c r="K32" s="28">
        <f t="shared" si="15"/>
        <v>4.1526956102204808E-5</v>
      </c>
      <c r="L32" s="28">
        <f t="shared" si="14"/>
        <v>0</v>
      </c>
      <c r="M32" s="28">
        <v>1</v>
      </c>
      <c r="N32" s="3"/>
      <c r="P32" s="94">
        <v>0</v>
      </c>
      <c r="Q32" s="67">
        <f>H32-P32</f>
        <v>4800</v>
      </c>
    </row>
    <row r="33" spans="2:17" x14ac:dyDescent="0.25">
      <c r="B33" s="64"/>
      <c r="C33" s="6"/>
      <c r="D33" s="6"/>
      <c r="E33" s="6"/>
      <c r="F33" s="7"/>
      <c r="G33" s="6"/>
      <c r="H33" s="8"/>
      <c r="I33" s="8"/>
      <c r="J33" s="8"/>
      <c r="K33" s="6"/>
      <c r="L33" s="6"/>
      <c r="M33" s="6"/>
      <c r="N33" s="3"/>
      <c r="P33" s="21"/>
      <c r="Q33" s="21"/>
    </row>
    <row r="34" spans="2:17" ht="20.25" hidden="1" customHeight="1" x14ac:dyDescent="0.25">
      <c r="B34" s="64"/>
      <c r="C34" s="6"/>
      <c r="D34" s="4" t="s">
        <v>19</v>
      </c>
      <c r="E34" s="9"/>
      <c r="F34" s="7"/>
      <c r="G34" s="9"/>
      <c r="H34" s="8"/>
      <c r="I34" s="8"/>
      <c r="J34" s="8"/>
      <c r="K34" s="6"/>
      <c r="L34" s="6"/>
      <c r="M34" s="6"/>
      <c r="N34" s="3"/>
      <c r="P34" s="21"/>
      <c r="Q34" s="21"/>
    </row>
    <row r="35" spans="2:17" ht="19.5" hidden="1" customHeight="1" x14ac:dyDescent="0.25">
      <c r="B35" s="64"/>
      <c r="C35" s="6"/>
      <c r="D35" s="6"/>
      <c r="E35" s="6"/>
      <c r="F35" s="7"/>
      <c r="G35" s="6"/>
      <c r="H35" s="8"/>
      <c r="I35" s="8"/>
      <c r="J35" s="8"/>
      <c r="K35" s="6"/>
      <c r="L35" s="6"/>
      <c r="M35" s="6"/>
      <c r="N35" s="3"/>
      <c r="P35" s="21"/>
      <c r="Q35" s="21"/>
    </row>
    <row r="36" spans="2:17" ht="30" hidden="1" customHeight="1" x14ac:dyDescent="0.25">
      <c r="B36" s="65"/>
      <c r="C36" s="6"/>
      <c r="D36" s="10" t="s">
        <v>20</v>
      </c>
      <c r="E36" s="10"/>
      <c r="F36" s="11">
        <v>1</v>
      </c>
      <c r="G36" s="10"/>
      <c r="H36" s="12"/>
      <c r="I36" s="12"/>
      <c r="J36" s="12"/>
      <c r="K36" s="13" t="e">
        <f>H36/B36</f>
        <v>#DIV/0!</v>
      </c>
      <c r="L36" s="13" t="e">
        <f>P36/B36</f>
        <v>#DIV/0!</v>
      </c>
      <c r="M36" s="13" t="e">
        <f>Q36/B36</f>
        <v>#DIV/0!</v>
      </c>
      <c r="N36" s="3"/>
      <c r="P36" s="22"/>
      <c r="Q36" s="22">
        <f>H36-P36</f>
        <v>0</v>
      </c>
    </row>
    <row r="37" spans="2:17" ht="32.25" hidden="1" customHeight="1" x14ac:dyDescent="0.25">
      <c r="B37" s="65"/>
      <c r="C37" s="6"/>
      <c r="D37" s="10" t="s">
        <v>21</v>
      </c>
      <c r="E37" s="10"/>
      <c r="F37" s="14"/>
      <c r="G37" s="10"/>
      <c r="H37" s="12"/>
      <c r="I37" s="12"/>
      <c r="J37" s="12"/>
      <c r="K37" s="13" t="e">
        <f>H37/B37</f>
        <v>#DIV/0!</v>
      </c>
      <c r="L37" s="13" t="e">
        <f>P37/B37</f>
        <v>#DIV/0!</v>
      </c>
      <c r="M37" s="13" t="e">
        <f>Q37/B37</f>
        <v>#DIV/0!</v>
      </c>
      <c r="N37" s="3"/>
      <c r="P37" s="22"/>
      <c r="Q37" s="22">
        <f>H37-P37</f>
        <v>0</v>
      </c>
    </row>
    <row r="38" spans="2:17" hidden="1" x14ac:dyDescent="0.25">
      <c r="B38" s="64"/>
      <c r="C38" s="6"/>
      <c r="D38" s="6"/>
      <c r="E38" s="3"/>
      <c r="F38" s="5"/>
      <c r="G38" s="3"/>
      <c r="H38" s="3"/>
      <c r="I38" s="3"/>
      <c r="J38" s="3"/>
      <c r="K38" s="3"/>
      <c r="L38" s="3"/>
      <c r="M38" s="3"/>
      <c r="N38" s="3"/>
    </row>
    <row r="39" spans="2:17" x14ac:dyDescent="0.25">
      <c r="B39" s="66"/>
      <c r="C39" s="6"/>
      <c r="E39" s="3" t="s">
        <v>28</v>
      </c>
      <c r="F39" s="3"/>
      <c r="G39" s="3"/>
      <c r="H39" s="3"/>
      <c r="I39" s="3"/>
      <c r="J39" s="3"/>
      <c r="K39" s="3"/>
      <c r="L39" s="3"/>
      <c r="M39" s="3"/>
      <c r="N39" s="3"/>
    </row>
    <row r="40" spans="2:17" x14ac:dyDescent="0.25">
      <c r="B40" s="66"/>
      <c r="E40" s="15" t="s">
        <v>31</v>
      </c>
      <c r="F40" s="3"/>
      <c r="G40" s="3"/>
      <c r="H40" s="3"/>
      <c r="I40" s="3"/>
      <c r="J40" s="3"/>
      <c r="K40" s="3"/>
      <c r="L40" s="3"/>
      <c r="M40" s="3"/>
      <c r="N40" s="3"/>
    </row>
    <row r="41" spans="2:17" x14ac:dyDescent="0.25">
      <c r="B41" s="66"/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</row>
    <row r="42" spans="2:17" x14ac:dyDescent="0.25">
      <c r="B42" s="66"/>
      <c r="E42" s="3" t="s">
        <v>32</v>
      </c>
      <c r="F42" s="3"/>
      <c r="G42" s="3"/>
      <c r="H42" s="3"/>
      <c r="I42" s="3"/>
      <c r="J42" s="3"/>
      <c r="K42" s="3"/>
      <c r="L42" s="3"/>
      <c r="M42" s="3"/>
      <c r="N42" s="3"/>
    </row>
    <row r="43" spans="2:17" x14ac:dyDescent="0.25">
      <c r="B43" s="66"/>
      <c r="E43" s="3" t="s">
        <v>33</v>
      </c>
      <c r="F43" s="3"/>
      <c r="G43" s="3"/>
      <c r="H43" s="3"/>
      <c r="I43" s="3"/>
      <c r="J43" s="3"/>
      <c r="K43" s="3"/>
      <c r="L43" s="3"/>
      <c r="M43" s="3"/>
      <c r="N43" s="3"/>
    </row>
    <row r="44" spans="2:17" x14ac:dyDescent="0.25">
      <c r="B44" s="66"/>
      <c r="E44" s="3" t="s">
        <v>34</v>
      </c>
      <c r="F44" s="3"/>
      <c r="G44" s="3"/>
      <c r="H44" s="3"/>
      <c r="I44" s="3"/>
      <c r="J44" s="3"/>
      <c r="K44" s="3"/>
      <c r="L44" s="3"/>
      <c r="M44" s="3"/>
      <c r="N44" s="3"/>
    </row>
    <row r="45" spans="2:17" x14ac:dyDescent="0.25">
      <c r="E45" t="s">
        <v>53</v>
      </c>
      <c r="I45" s="3"/>
      <c r="J45" s="3"/>
      <c r="K45" s="3"/>
      <c r="L45" s="3"/>
      <c r="M45" s="3"/>
      <c r="N45" s="3"/>
    </row>
    <row r="46" spans="2:17" x14ac:dyDescent="0.25"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7" x14ac:dyDescent="0.25">
      <c r="E47" s="3" t="s">
        <v>61</v>
      </c>
      <c r="F47" s="3"/>
      <c r="G47" s="3"/>
      <c r="H47" s="3"/>
      <c r="I47" s="3"/>
      <c r="J47" s="3"/>
      <c r="K47" s="3"/>
      <c r="L47" s="3"/>
      <c r="M47" s="3"/>
      <c r="N47" s="3"/>
    </row>
    <row r="48" spans="2:17" x14ac:dyDescent="0.25">
      <c r="E48" s="3"/>
      <c r="F48" s="3"/>
      <c r="G48" s="3"/>
      <c r="H48" s="3"/>
      <c r="I48" s="3"/>
      <c r="J48" s="3"/>
      <c r="K48" s="3"/>
      <c r="L48" s="3"/>
      <c r="M48" s="3"/>
      <c r="N48" s="3"/>
    </row>
    <row r="51" spans="9:9" x14ac:dyDescent="0.25">
      <c r="I51">
        <f>168000*4</f>
        <v>672000</v>
      </c>
    </row>
    <row r="52" spans="9:9" x14ac:dyDescent="0.25">
      <c r="I52">
        <f>167600*3</f>
        <v>502800</v>
      </c>
    </row>
    <row r="53" spans="9:9" x14ac:dyDescent="0.25">
      <c r="I53">
        <f>SUM(I51:I52)</f>
        <v>1174800</v>
      </c>
    </row>
  </sheetData>
  <pageMargins left="0.25" right="0.25" top="0.75" bottom="0.75" header="0.3" footer="0.3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758D-0B00-41E1-8DAB-3F859A948347}">
  <dimension ref="A1:Z34"/>
  <sheetViews>
    <sheetView topLeftCell="A10" zoomScale="90" zoomScaleNormal="90" workbookViewId="0">
      <selection activeCell="C22" sqref="C22"/>
    </sheetView>
  </sheetViews>
  <sheetFormatPr defaultRowHeight="15" x14ac:dyDescent="0.25"/>
  <cols>
    <col min="1" max="1" width="50.42578125" bestFit="1" customWidth="1"/>
    <col min="2" max="2" width="5.140625" bestFit="1" customWidth="1"/>
    <col min="3" max="3" width="30.140625" bestFit="1" customWidth="1"/>
    <col min="4" max="4" width="12.28515625" bestFit="1" customWidth="1"/>
    <col min="5" max="5" width="16" bestFit="1" customWidth="1"/>
    <col min="6" max="6" width="29.5703125" bestFit="1" customWidth="1"/>
    <col min="7" max="7" width="12.28515625" bestFit="1" customWidth="1"/>
    <col min="8" max="8" width="16" bestFit="1" customWidth="1"/>
    <col min="9" max="9" width="11.140625" bestFit="1" customWidth="1"/>
    <col min="18" max="19" width="13.5703125" bestFit="1" customWidth="1"/>
    <col min="20" max="20" width="13.5703125" customWidth="1"/>
    <col min="21" max="21" width="12.28515625" bestFit="1" customWidth="1"/>
    <col min="23" max="23" width="11.7109375" bestFit="1" customWidth="1"/>
  </cols>
  <sheetData>
    <row r="1" spans="1:23" ht="39.6" customHeight="1" x14ac:dyDescent="0.25"/>
    <row r="2" spans="1:23" x14ac:dyDescent="0.25">
      <c r="A2" s="17" t="s">
        <v>64</v>
      </c>
    </row>
    <row r="3" spans="1:23" x14ac:dyDescent="0.25">
      <c r="A3" s="3"/>
    </row>
    <row r="4" spans="1:23" x14ac:dyDescent="0.25">
      <c r="A4" s="17" t="s">
        <v>38</v>
      </c>
    </row>
    <row r="5" spans="1:23" x14ac:dyDescent="0.25">
      <c r="A5" s="17"/>
    </row>
    <row r="6" spans="1:23" ht="39.75" x14ac:dyDescent="0.25">
      <c r="A6" s="2" t="s">
        <v>25</v>
      </c>
      <c r="B6" s="2" t="s">
        <v>26</v>
      </c>
      <c r="C6" s="2" t="s">
        <v>55</v>
      </c>
      <c r="D6" s="2" t="s">
        <v>39</v>
      </c>
      <c r="E6" s="2" t="s">
        <v>27</v>
      </c>
      <c r="F6" s="2" t="s">
        <v>55</v>
      </c>
      <c r="G6" s="2" t="s">
        <v>39</v>
      </c>
      <c r="H6" s="2" t="s">
        <v>27</v>
      </c>
      <c r="I6" s="47" t="s">
        <v>69</v>
      </c>
      <c r="J6" s="47" t="s">
        <v>70</v>
      </c>
      <c r="R6" s="45" t="s">
        <v>65</v>
      </c>
      <c r="S6" s="45" t="s">
        <v>66</v>
      </c>
      <c r="T6" s="45"/>
      <c r="U6" s="45"/>
      <c r="V6" s="45" t="s">
        <v>67</v>
      </c>
      <c r="W6" s="45" t="s">
        <v>68</v>
      </c>
    </row>
    <row r="7" spans="1:23" ht="39.6" customHeight="1" x14ac:dyDescent="0.25">
      <c r="A7" s="1"/>
      <c r="B7" s="23">
        <v>3</v>
      </c>
      <c r="C7" s="29" t="s">
        <v>63</v>
      </c>
      <c r="D7" s="24">
        <v>29201</v>
      </c>
      <c r="E7" s="26">
        <v>289089.90000000002</v>
      </c>
      <c r="F7" s="29" t="s">
        <v>62</v>
      </c>
      <c r="G7" s="24">
        <v>115211</v>
      </c>
      <c r="H7" s="26">
        <v>1145515.7</v>
      </c>
      <c r="I7" s="41">
        <f>(G7-D7)/D7</f>
        <v>2.9454470737303518</v>
      </c>
      <c r="J7" s="41">
        <f>(H7-E7)/E7</f>
        <v>2.9624895231552535</v>
      </c>
      <c r="K7" s="41"/>
      <c r="L7" s="41"/>
      <c r="M7" s="41"/>
      <c r="N7" s="41"/>
      <c r="O7" s="41"/>
      <c r="P7" s="41"/>
      <c r="R7" s="43">
        <v>18800</v>
      </c>
      <c r="S7" s="44">
        <v>186120</v>
      </c>
      <c r="T7" s="46"/>
      <c r="V7" s="43">
        <v>24026</v>
      </c>
      <c r="W7" s="44">
        <v>239338.8</v>
      </c>
    </row>
    <row r="8" spans="1:23" ht="39.6" customHeight="1" x14ac:dyDescent="0.25">
      <c r="A8" s="1"/>
      <c r="B8" s="23">
        <v>3</v>
      </c>
      <c r="C8" s="29" t="s">
        <v>63</v>
      </c>
      <c r="D8" s="24">
        <v>184248</v>
      </c>
      <c r="E8" s="26">
        <v>135422.28</v>
      </c>
      <c r="F8" s="29" t="s">
        <v>62</v>
      </c>
      <c r="G8" s="24">
        <v>103045</v>
      </c>
      <c r="H8" s="26">
        <v>81405.55</v>
      </c>
      <c r="I8" s="41">
        <f>(G8-D8)/D8</f>
        <v>-0.44072662932569145</v>
      </c>
      <c r="J8" s="41">
        <f t="shared" ref="J8:J14" si="0">(H8-E8)/E8</f>
        <v>-0.39887624104394043</v>
      </c>
      <c r="K8" s="41"/>
      <c r="L8" s="41"/>
      <c r="M8" s="41"/>
      <c r="N8" s="41"/>
      <c r="O8" s="41"/>
      <c r="P8" s="41"/>
      <c r="R8" s="43">
        <v>0</v>
      </c>
      <c r="S8" s="44">
        <v>0</v>
      </c>
      <c r="T8" s="46"/>
      <c r="V8" s="43">
        <v>0</v>
      </c>
      <c r="W8" s="44">
        <v>0</v>
      </c>
    </row>
    <row r="9" spans="1:23" ht="39.6" customHeight="1" x14ac:dyDescent="0.25">
      <c r="A9" s="1"/>
      <c r="B9" s="23">
        <v>2</v>
      </c>
      <c r="C9" s="29" t="s">
        <v>63</v>
      </c>
      <c r="D9" s="24">
        <v>36737</v>
      </c>
      <c r="E9" s="26">
        <v>444517.7</v>
      </c>
      <c r="F9" s="29" t="s">
        <v>62</v>
      </c>
      <c r="G9" s="24">
        <v>38449</v>
      </c>
      <c r="H9" s="26">
        <v>465232.9</v>
      </c>
      <c r="I9" s="41">
        <f>(G9-D9)/D9</f>
        <v>4.660151890464654E-2</v>
      </c>
      <c r="J9" s="41">
        <f t="shared" si="0"/>
        <v>4.6601518904646567E-2</v>
      </c>
      <c r="K9" s="41"/>
      <c r="L9" s="41"/>
      <c r="M9" s="41"/>
      <c r="N9" s="41"/>
      <c r="O9" s="41"/>
      <c r="P9" s="41"/>
      <c r="R9" s="43">
        <v>21075</v>
      </c>
      <c r="S9" s="44">
        <v>255007</v>
      </c>
      <c r="T9" s="46"/>
      <c r="V9" s="43">
        <v>23319</v>
      </c>
      <c r="W9" s="44">
        <v>282160</v>
      </c>
    </row>
    <row r="10" spans="1:23" ht="39.6" customHeight="1" x14ac:dyDescent="0.25">
      <c r="A10" s="1"/>
      <c r="B10" s="23">
        <v>2</v>
      </c>
      <c r="C10" s="29" t="s">
        <v>63</v>
      </c>
      <c r="D10" s="24">
        <v>846303</v>
      </c>
      <c r="E10" s="26">
        <v>857813.84</v>
      </c>
      <c r="F10" s="29" t="s">
        <v>62</v>
      </c>
      <c r="G10" s="24">
        <v>805616</v>
      </c>
      <c r="H10" s="26">
        <v>841680.2</v>
      </c>
      <c r="I10" s="41">
        <f t="shared" ref="I10:I14" si="1">(G10-D10)/D10</f>
        <v>-4.8076161847470704E-2</v>
      </c>
      <c r="J10" s="41">
        <f t="shared" si="0"/>
        <v>-1.8807856958801241E-2</v>
      </c>
      <c r="K10" s="41"/>
      <c r="L10" s="41"/>
      <c r="M10" s="41"/>
      <c r="N10" s="41"/>
      <c r="O10" s="41"/>
      <c r="P10" s="41"/>
      <c r="R10" s="43">
        <v>112217</v>
      </c>
      <c r="S10" s="44">
        <v>99286</v>
      </c>
      <c r="T10" s="46"/>
      <c r="V10" s="43">
        <v>170831</v>
      </c>
      <c r="W10" s="44">
        <v>178726</v>
      </c>
    </row>
    <row r="11" spans="1:23" ht="39.6" customHeight="1" x14ac:dyDescent="0.25">
      <c r="A11" s="1"/>
      <c r="B11" s="23">
        <v>2</v>
      </c>
      <c r="C11" s="29" t="s">
        <v>63</v>
      </c>
      <c r="D11" s="24">
        <v>27852</v>
      </c>
      <c r="E11" s="26">
        <v>442846.8</v>
      </c>
      <c r="F11" s="29" t="s">
        <v>62</v>
      </c>
      <c r="G11" s="24">
        <v>10017</v>
      </c>
      <c r="H11" s="26">
        <v>159270.29999999999</v>
      </c>
      <c r="I11" s="41">
        <f t="shared" si="1"/>
        <v>-0.6403489875053856</v>
      </c>
      <c r="J11" s="41">
        <f t="shared" si="0"/>
        <v>-0.6403489875053856</v>
      </c>
      <c r="K11" s="41"/>
      <c r="L11" s="41"/>
      <c r="M11" s="41"/>
      <c r="N11" s="41"/>
      <c r="O11" s="41"/>
      <c r="P11" s="41"/>
      <c r="R11" s="43">
        <v>6007</v>
      </c>
      <c r="S11" s="44">
        <v>95511.2</v>
      </c>
      <c r="T11" s="46"/>
      <c r="V11" s="43">
        <v>7297</v>
      </c>
      <c r="W11" s="44">
        <v>116022.3</v>
      </c>
    </row>
    <row r="12" spans="1:23" ht="39.6" customHeight="1" x14ac:dyDescent="0.25">
      <c r="A12" s="1"/>
      <c r="B12" s="23">
        <v>2</v>
      </c>
      <c r="C12" s="29" t="s">
        <v>63</v>
      </c>
      <c r="D12" s="24">
        <v>237632</v>
      </c>
      <c r="E12" s="26">
        <v>2039018.55</v>
      </c>
      <c r="F12" s="29" t="s">
        <v>62</v>
      </c>
      <c r="G12" s="24">
        <v>317408</v>
      </c>
      <c r="H12" s="26">
        <v>2840988.46</v>
      </c>
      <c r="I12" s="41">
        <f t="shared" si="1"/>
        <v>0.33571236197145166</v>
      </c>
      <c r="J12" s="41">
        <f t="shared" si="0"/>
        <v>0.3933117283312601</v>
      </c>
      <c r="K12" s="41"/>
      <c r="L12" s="41"/>
      <c r="M12" s="41"/>
      <c r="N12" s="41"/>
      <c r="O12" s="41"/>
      <c r="P12" s="41"/>
      <c r="R12" s="43">
        <v>4721</v>
      </c>
      <c r="S12" s="44">
        <v>38763.4</v>
      </c>
      <c r="T12" s="46"/>
      <c r="V12" s="43">
        <v>0</v>
      </c>
      <c r="W12" s="44">
        <v>0</v>
      </c>
    </row>
    <row r="13" spans="1:23" ht="39.6" customHeight="1" x14ac:dyDescent="0.25">
      <c r="A13" s="1"/>
      <c r="B13" s="23">
        <v>2</v>
      </c>
      <c r="C13" s="29" t="s">
        <v>63</v>
      </c>
      <c r="D13" s="24">
        <v>2187</v>
      </c>
      <c r="E13" s="26">
        <v>36085.5</v>
      </c>
      <c r="F13" s="29" t="s">
        <v>62</v>
      </c>
      <c r="G13" s="24">
        <v>2055</v>
      </c>
      <c r="H13" s="26">
        <v>33907.5</v>
      </c>
      <c r="I13" s="41">
        <f t="shared" si="1"/>
        <v>-6.035665294924554E-2</v>
      </c>
      <c r="J13" s="41">
        <f t="shared" si="0"/>
        <v>-6.035665294924554E-2</v>
      </c>
      <c r="K13" s="41"/>
      <c r="L13" s="41"/>
      <c r="M13" s="41"/>
      <c r="N13" s="41"/>
      <c r="O13" s="41"/>
      <c r="P13" s="41"/>
      <c r="R13" s="43">
        <v>1337</v>
      </c>
      <c r="S13" s="44">
        <v>22060</v>
      </c>
      <c r="T13" s="46"/>
      <c r="V13" s="43">
        <v>1705</v>
      </c>
      <c r="W13" s="44">
        <v>28132.5</v>
      </c>
    </row>
    <row r="14" spans="1:23" ht="39.6" customHeight="1" x14ac:dyDescent="0.25">
      <c r="A14" s="1"/>
      <c r="B14" s="23">
        <v>1</v>
      </c>
      <c r="C14" s="29" t="s">
        <v>63</v>
      </c>
      <c r="D14" s="24">
        <v>44320</v>
      </c>
      <c r="E14" s="26">
        <v>44098.400000000001</v>
      </c>
      <c r="F14" s="29" t="s">
        <v>62</v>
      </c>
      <c r="G14" s="24">
        <v>85613</v>
      </c>
      <c r="H14" s="26">
        <v>85144.03</v>
      </c>
      <c r="I14" s="41">
        <f t="shared" si="1"/>
        <v>0.93170126353790617</v>
      </c>
      <c r="J14" s="41">
        <f t="shared" si="0"/>
        <v>0.93077367886363216</v>
      </c>
      <c r="K14" s="41"/>
      <c r="L14" s="41"/>
      <c r="M14" s="41"/>
      <c r="N14" s="41"/>
      <c r="O14" s="41"/>
      <c r="P14" s="41"/>
      <c r="R14" s="43">
        <v>17955</v>
      </c>
      <c r="S14" s="44">
        <v>17865</v>
      </c>
      <c r="T14" s="46"/>
      <c r="V14" s="43">
        <v>35433</v>
      </c>
      <c r="W14" s="44">
        <v>35230.925000000003</v>
      </c>
    </row>
    <row r="15" spans="1:23" x14ac:dyDescent="0.25">
      <c r="A15" s="6"/>
      <c r="B15" s="7"/>
      <c r="C15" s="7"/>
      <c r="D15" s="7"/>
      <c r="E15" s="7"/>
      <c r="F15" s="35"/>
      <c r="G15" s="38"/>
      <c r="H15" s="35"/>
    </row>
    <row r="16" spans="1:23" x14ac:dyDescent="0.25">
      <c r="A16" s="17" t="s">
        <v>54</v>
      </c>
      <c r="B16" s="7"/>
      <c r="C16" s="7"/>
      <c r="D16" s="7"/>
      <c r="E16" s="7"/>
      <c r="F16" s="35"/>
      <c r="G16" s="38"/>
      <c r="H16" s="35"/>
    </row>
    <row r="17" spans="1:26" x14ac:dyDescent="0.25">
      <c r="A17" s="6"/>
      <c r="B17" s="7"/>
      <c r="C17" s="7"/>
      <c r="D17" s="7"/>
      <c r="E17" s="7"/>
      <c r="F17" s="35"/>
      <c r="G17" s="38"/>
      <c r="H17" s="35"/>
    </row>
    <row r="18" spans="1:26" ht="39.6" customHeight="1" x14ac:dyDescent="0.25">
      <c r="A18" s="1"/>
      <c r="B18" s="23">
        <v>3</v>
      </c>
      <c r="C18" s="29" t="s">
        <v>63</v>
      </c>
      <c r="D18" s="24">
        <v>71573</v>
      </c>
      <c r="E18" s="26">
        <v>1109381.5</v>
      </c>
      <c r="F18" s="29" t="s">
        <v>62</v>
      </c>
      <c r="G18" s="24">
        <v>75606</v>
      </c>
      <c r="H18" s="26">
        <v>1183124.5</v>
      </c>
      <c r="I18" s="41">
        <f t="shared" ref="I18:I23" si="2">(G18-D18)/D18</f>
        <v>5.6348064214158972E-2</v>
      </c>
      <c r="J18" s="41">
        <f t="shared" ref="J18:J23" si="3">(H18-E18)/E18</f>
        <v>6.6472173909516249E-2</v>
      </c>
      <c r="K18" s="41"/>
      <c r="L18" s="41"/>
      <c r="M18" s="41"/>
      <c r="N18" s="41"/>
      <c r="O18" s="41"/>
      <c r="P18" s="41"/>
      <c r="R18" s="43">
        <v>37000</v>
      </c>
      <c r="S18" s="44">
        <v>573500</v>
      </c>
      <c r="T18" s="46"/>
      <c r="V18" s="43">
        <v>18892</v>
      </c>
      <c r="W18" s="44">
        <v>294215.2</v>
      </c>
    </row>
    <row r="19" spans="1:26" ht="39.6" customHeight="1" x14ac:dyDescent="0.25">
      <c r="A19" s="1"/>
      <c r="B19" s="23">
        <v>3</v>
      </c>
      <c r="C19" s="29" t="s">
        <v>63</v>
      </c>
      <c r="D19" s="24">
        <v>1480</v>
      </c>
      <c r="E19" s="26">
        <v>14518.9</v>
      </c>
      <c r="F19" s="29" t="s">
        <v>62</v>
      </c>
      <c r="G19" s="24">
        <v>2188</v>
      </c>
      <c r="H19" s="26">
        <v>21902.7</v>
      </c>
      <c r="I19" s="41">
        <f t="shared" si="2"/>
        <v>0.47837837837837838</v>
      </c>
      <c r="J19" s="41">
        <f t="shared" si="3"/>
        <v>0.50856469842756691</v>
      </c>
      <c r="K19" s="41"/>
      <c r="L19" s="41"/>
      <c r="M19" s="41"/>
      <c r="N19" s="41"/>
      <c r="O19" s="41"/>
      <c r="P19" s="41"/>
      <c r="R19" s="43">
        <v>103</v>
      </c>
      <c r="S19" s="44">
        <v>1009</v>
      </c>
      <c r="T19" s="46"/>
      <c r="V19" s="43">
        <v>0</v>
      </c>
      <c r="W19" s="44">
        <v>0</v>
      </c>
    </row>
    <row r="20" spans="1:26" ht="39.6" customHeight="1" x14ac:dyDescent="0.25">
      <c r="A20" s="1"/>
      <c r="B20" s="23">
        <v>2</v>
      </c>
      <c r="C20" s="29" t="s">
        <v>63</v>
      </c>
      <c r="D20" s="24">
        <v>552</v>
      </c>
      <c r="E20" s="26">
        <v>52992</v>
      </c>
      <c r="F20" s="29" t="s">
        <v>62</v>
      </c>
      <c r="G20" s="24">
        <v>1181</v>
      </c>
      <c r="H20" s="26">
        <v>110502</v>
      </c>
      <c r="I20" s="41">
        <f t="shared" si="2"/>
        <v>1.1394927536231885</v>
      </c>
      <c r="J20" s="41">
        <f t="shared" si="3"/>
        <v>1.0852581521739131</v>
      </c>
      <c r="K20" s="41"/>
      <c r="L20" s="41"/>
      <c r="M20" s="41"/>
      <c r="N20" s="41"/>
      <c r="O20" s="41"/>
      <c r="P20" s="41"/>
      <c r="R20" s="43">
        <v>452</v>
      </c>
      <c r="S20" s="44">
        <v>43392</v>
      </c>
      <c r="T20" s="46"/>
      <c r="V20" s="43">
        <v>900</v>
      </c>
      <c r="W20" s="44">
        <v>83900</v>
      </c>
    </row>
    <row r="21" spans="1:26" ht="39.6" customHeight="1" x14ac:dyDescent="0.25">
      <c r="A21" s="1"/>
      <c r="B21" s="23">
        <v>2</v>
      </c>
      <c r="C21" s="29" t="s">
        <v>63</v>
      </c>
      <c r="D21" s="24">
        <v>242545</v>
      </c>
      <c r="E21" s="26">
        <v>2241115.7999999998</v>
      </c>
      <c r="F21" s="29" t="s">
        <v>62</v>
      </c>
      <c r="G21" s="24">
        <v>354634</v>
      </c>
      <c r="H21" s="26">
        <v>3415975.62</v>
      </c>
      <c r="I21" s="41">
        <f t="shared" si="2"/>
        <v>0.46213692304520809</v>
      </c>
      <c r="J21" s="41">
        <f t="shared" si="3"/>
        <v>0.52422985907287811</v>
      </c>
      <c r="K21" s="41"/>
      <c r="L21" s="41"/>
      <c r="M21" s="41"/>
      <c r="N21" s="41"/>
      <c r="O21" s="41"/>
      <c r="P21" s="41"/>
      <c r="R21" s="43">
        <v>60000</v>
      </c>
      <c r="S21" s="44">
        <v>554400</v>
      </c>
      <c r="T21" s="46"/>
      <c r="V21" s="43">
        <v>58698</v>
      </c>
      <c r="W21" s="44">
        <v>567045</v>
      </c>
    </row>
    <row r="22" spans="1:26" ht="39.6" customHeight="1" x14ac:dyDescent="0.25">
      <c r="A22" s="1"/>
      <c r="B22" s="23">
        <v>1</v>
      </c>
      <c r="C22" s="29" t="s">
        <v>63</v>
      </c>
      <c r="D22" s="24">
        <v>157718</v>
      </c>
      <c r="E22" s="26">
        <v>1380032.5</v>
      </c>
      <c r="F22" s="29" t="s">
        <v>62</v>
      </c>
      <c r="G22" s="24">
        <v>93043</v>
      </c>
      <c r="H22" s="26">
        <v>748996</v>
      </c>
      <c r="I22" s="41">
        <f t="shared" si="2"/>
        <v>-0.41006733537072498</v>
      </c>
      <c r="J22" s="41">
        <f t="shared" si="3"/>
        <v>-0.45726205723415936</v>
      </c>
      <c r="K22" s="41"/>
      <c r="L22" s="41"/>
      <c r="M22" s="41"/>
      <c r="N22" s="41"/>
      <c r="O22" s="41"/>
      <c r="P22" s="41"/>
      <c r="R22" s="43">
        <v>140000</v>
      </c>
      <c r="S22" s="44">
        <f>87500+1006250+120750</f>
        <v>1214500</v>
      </c>
      <c r="T22" s="46"/>
      <c r="V22" s="43">
        <v>45000</v>
      </c>
      <c r="W22" s="44">
        <v>362250</v>
      </c>
    </row>
    <row r="23" spans="1:26" ht="39.6" customHeight="1" x14ac:dyDescent="0.25">
      <c r="A23" s="1"/>
      <c r="B23" s="23">
        <v>1</v>
      </c>
      <c r="C23" s="29" t="s">
        <v>63</v>
      </c>
      <c r="D23" s="24">
        <v>268</v>
      </c>
      <c r="E23" s="26">
        <v>5992.8</v>
      </c>
      <c r="F23" s="29" t="s">
        <v>62</v>
      </c>
      <c r="G23" s="24">
        <v>8479</v>
      </c>
      <c r="H23" s="26">
        <v>194544</v>
      </c>
      <c r="I23" s="41">
        <f t="shared" si="2"/>
        <v>30.638059701492537</v>
      </c>
      <c r="J23" s="41">
        <f t="shared" si="3"/>
        <v>31.462955546655987</v>
      </c>
      <c r="K23" s="41"/>
      <c r="L23" s="41"/>
      <c r="M23" s="41"/>
      <c r="N23" s="41"/>
      <c r="O23" s="41"/>
      <c r="P23" s="41"/>
      <c r="R23" s="43">
        <v>0</v>
      </c>
      <c r="S23" s="44">
        <v>0</v>
      </c>
      <c r="T23" s="46"/>
      <c r="V23" s="43">
        <v>0</v>
      </c>
      <c r="W23" s="44">
        <v>0</v>
      </c>
    </row>
    <row r="24" spans="1:26" ht="39.6" customHeight="1" x14ac:dyDescent="0.25">
      <c r="A24" s="6"/>
      <c r="B24" s="7"/>
      <c r="C24" s="7"/>
      <c r="D24" s="7"/>
      <c r="E24" s="7"/>
      <c r="F24" s="36"/>
      <c r="G24" s="39"/>
      <c r="H24" s="37"/>
    </row>
    <row r="25" spans="1:26" ht="17.25" x14ac:dyDescent="0.25">
      <c r="A25" s="17" t="s">
        <v>52</v>
      </c>
      <c r="B25" s="7"/>
      <c r="C25" s="7"/>
      <c r="D25" s="7"/>
      <c r="E25" s="7"/>
      <c r="F25" s="36"/>
      <c r="G25" s="39"/>
      <c r="H25" s="37"/>
    </row>
    <row r="26" spans="1:26" x14ac:dyDescent="0.25">
      <c r="A26" s="6"/>
      <c r="B26" s="7"/>
      <c r="C26" s="7"/>
      <c r="D26" s="7"/>
      <c r="E26" s="7"/>
      <c r="F26" s="36"/>
      <c r="G26" s="39"/>
      <c r="H26" s="37"/>
    </row>
    <row r="27" spans="1:26" ht="39.6" customHeight="1" x14ac:dyDescent="0.25">
      <c r="A27" s="1"/>
      <c r="B27" s="23">
        <v>2</v>
      </c>
      <c r="C27" s="29" t="s">
        <v>63</v>
      </c>
      <c r="D27" s="24">
        <v>98</v>
      </c>
      <c r="E27" s="26">
        <v>14259.84</v>
      </c>
      <c r="F27" s="29" t="s">
        <v>62</v>
      </c>
      <c r="G27" s="24">
        <v>2500</v>
      </c>
      <c r="H27" s="26">
        <v>9780</v>
      </c>
      <c r="I27" s="41">
        <f t="shared" ref="I27:I30" si="4">(G27-D27)/D27</f>
        <v>24.510204081632654</v>
      </c>
      <c r="J27" s="41">
        <f t="shared" ref="J27:J30" si="5">(H27-E27)/E27</f>
        <v>-0.31415780261209103</v>
      </c>
      <c r="K27" s="41"/>
      <c r="L27" s="41"/>
      <c r="M27" s="41"/>
      <c r="N27" s="41"/>
      <c r="O27" s="41"/>
      <c r="P27" s="41"/>
    </row>
    <row r="28" spans="1:26" ht="39.6" customHeight="1" x14ac:dyDescent="0.25">
      <c r="A28" s="1"/>
      <c r="B28" s="23">
        <v>2</v>
      </c>
      <c r="C28" s="29" t="s">
        <v>63</v>
      </c>
      <c r="D28" s="24">
        <v>750</v>
      </c>
      <c r="E28" s="26">
        <v>47625</v>
      </c>
      <c r="F28" s="29" t="s">
        <v>62</v>
      </c>
      <c r="G28" s="24">
        <v>1350</v>
      </c>
      <c r="H28" s="26">
        <v>85725</v>
      </c>
      <c r="I28" s="41">
        <f t="shared" si="4"/>
        <v>0.8</v>
      </c>
      <c r="J28" s="41">
        <f t="shared" si="5"/>
        <v>0.8</v>
      </c>
      <c r="K28" s="41"/>
      <c r="L28" s="41"/>
      <c r="M28" s="41"/>
      <c r="N28" s="41"/>
      <c r="O28" s="41"/>
      <c r="P28" s="41"/>
    </row>
    <row r="29" spans="1:26" ht="39.6" customHeight="1" x14ac:dyDescent="0.25">
      <c r="A29" s="1"/>
      <c r="B29" s="23">
        <v>1</v>
      </c>
      <c r="C29" s="29" t="s">
        <v>63</v>
      </c>
      <c r="D29" s="24">
        <v>900</v>
      </c>
      <c r="E29" s="26">
        <v>20160</v>
      </c>
      <c r="F29" s="29" t="s">
        <v>62</v>
      </c>
      <c r="G29" s="24">
        <v>1000</v>
      </c>
      <c r="H29" s="26">
        <v>20800</v>
      </c>
      <c r="I29" s="41">
        <f t="shared" si="4"/>
        <v>0.1111111111111111</v>
      </c>
      <c r="J29" s="41">
        <f t="shared" si="5"/>
        <v>3.1746031746031744E-2</v>
      </c>
      <c r="K29" s="41"/>
      <c r="L29" s="41"/>
      <c r="M29" s="41"/>
      <c r="N29" s="41"/>
      <c r="O29" s="41"/>
      <c r="P29" s="41"/>
    </row>
    <row r="30" spans="1:26" ht="39.6" customHeight="1" x14ac:dyDescent="0.25">
      <c r="A30" s="1"/>
      <c r="B30" s="23">
        <v>1</v>
      </c>
      <c r="C30" s="29" t="s">
        <v>63</v>
      </c>
      <c r="D30" s="24">
        <v>7845</v>
      </c>
      <c r="E30" s="26">
        <v>117675</v>
      </c>
      <c r="F30" s="29" t="s">
        <v>62</v>
      </c>
      <c r="G30" s="24">
        <v>0</v>
      </c>
      <c r="H30" s="26">
        <v>0</v>
      </c>
      <c r="I30" s="41">
        <f t="shared" si="4"/>
        <v>-1</v>
      </c>
      <c r="J30" s="41">
        <f t="shared" si="5"/>
        <v>-1</v>
      </c>
      <c r="K30" s="41"/>
      <c r="L30" s="41"/>
      <c r="M30" s="41"/>
      <c r="N30" s="41"/>
      <c r="O30" s="41"/>
      <c r="P30" s="41"/>
    </row>
    <row r="32" spans="1:26" x14ac:dyDescent="0.25">
      <c r="D32" s="42">
        <f>SUM(D7:D30)</f>
        <v>1892209</v>
      </c>
      <c r="E32" s="42">
        <f>SUM(E7:E30)</f>
        <v>9292646.3100000024</v>
      </c>
      <c r="G32" s="42">
        <f>SUM(G7:G30)</f>
        <v>2017395</v>
      </c>
      <c r="H32" s="42">
        <f>SUM(H7:H30)</f>
        <v>11444494.460000001</v>
      </c>
      <c r="I32" s="48">
        <f>(G32-D32)/D32</f>
        <v>6.6158653721655483E-2</v>
      </c>
      <c r="J32" s="48">
        <f t="shared" ref="J32" si="6">(H32-E32)/E32</f>
        <v>0.23156462413557607</v>
      </c>
      <c r="K32" s="41"/>
      <c r="L32" s="41"/>
      <c r="M32" s="41"/>
      <c r="N32" s="41"/>
      <c r="O32" s="41"/>
      <c r="P32" s="41"/>
      <c r="R32" s="42">
        <f>SUM(R7:R30)</f>
        <v>419667</v>
      </c>
      <c r="S32" s="42">
        <f>SUM(S7:S30)</f>
        <v>3101413.6</v>
      </c>
      <c r="U32" s="41"/>
      <c r="V32" s="42">
        <f>SUM(V7:V30)</f>
        <v>386101</v>
      </c>
      <c r="W32" s="42">
        <f>SUM(W7:W30)</f>
        <v>2187020.7250000001</v>
      </c>
      <c r="Y32" s="40">
        <f>(V32-R32)/R32</f>
        <v>-7.9982462285574041E-2</v>
      </c>
      <c r="Z32" s="41">
        <f>(W32-S32)/S32</f>
        <v>-0.29483100061210799</v>
      </c>
    </row>
    <row r="34" spans="18:20" x14ac:dyDescent="0.25">
      <c r="R34" s="41"/>
      <c r="S34" s="41"/>
      <c r="T34" s="41"/>
    </row>
  </sheetData>
  <phoneticPr fontId="2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Quantità bimestre in corso</vt:lpstr>
      <vt:lpstr>Controvalore bimestre in corso</vt:lpstr>
      <vt:lpstr>Quantità bimestre solare</vt:lpstr>
      <vt:lpstr>Controvalore bimestre solare</vt:lpstr>
      <vt:lpstr>Foglio1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2025-04-29T12:04:11Z</dcterms:modified>
</cp:coreProperties>
</file>